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mis correcciones\"/>
    </mc:Choice>
  </mc:AlternateContent>
  <xr:revisionPtr revIDLastSave="0" documentId="13_ncr:1_{CE4D381E-0192-484A-B243-BCBB4B479876}" xr6:coauthVersionLast="47" xr6:coauthVersionMax="47" xr10:uidLastSave="{00000000-0000-0000-0000-000000000000}"/>
  <bookViews>
    <workbookView xWindow="-120" yWindow="-120" windowWidth="29040" windowHeight="15840" xr2:uid="{D64C5F2A-F7AA-4E4B-9F03-BBB891DE65B7}"/>
  </bookViews>
  <sheets>
    <sheet name=" GENERAL COUNT" sheetId="8" r:id="rId1"/>
  </sheets>
  <calcPr calcId="191029" iterateCount="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F44" i="8" l="1"/>
  <c r="BX4" i="8"/>
  <c r="AQ4" i="8"/>
  <c r="BY4" i="8"/>
  <c r="CA4" i="8"/>
  <c r="AQ40" i="8"/>
  <c r="AQ41" i="8"/>
  <c r="AQ42" i="8"/>
  <c r="AR40" i="8"/>
  <c r="BX40" i="8"/>
  <c r="BX41" i="8"/>
  <c r="BX42" i="8"/>
  <c r="CC40" i="8"/>
  <c r="CD40" i="8"/>
  <c r="AQ24" i="8"/>
  <c r="AQ25" i="8"/>
  <c r="AQ26" i="8"/>
  <c r="AQ27" i="8"/>
  <c r="AQ28" i="8"/>
  <c r="AQ29" i="8"/>
  <c r="AQ30" i="8"/>
  <c r="AQ31" i="8"/>
  <c r="AQ32" i="8"/>
  <c r="AQ33" i="8"/>
  <c r="AQ34" i="8"/>
  <c r="AQ35" i="8"/>
  <c r="AQ36" i="8"/>
  <c r="AQ37" i="8"/>
  <c r="AQ38" i="8"/>
  <c r="AQ39" i="8"/>
  <c r="AR24" i="8"/>
  <c r="BX24" i="8"/>
  <c r="BX25" i="8"/>
  <c r="BX26" i="8"/>
  <c r="BX27" i="8"/>
  <c r="BX28" i="8"/>
  <c r="BX29" i="8"/>
  <c r="BX30" i="8"/>
  <c r="BX31" i="8"/>
  <c r="BX32" i="8"/>
  <c r="BX33" i="8"/>
  <c r="BX34" i="8"/>
  <c r="BX35" i="8"/>
  <c r="BX36" i="8"/>
  <c r="BX37" i="8"/>
  <c r="BX38" i="8"/>
  <c r="BX39" i="8"/>
  <c r="CC24" i="8"/>
  <c r="CD24" i="8"/>
  <c r="AQ11" i="8"/>
  <c r="AQ12" i="8"/>
  <c r="AQ13" i="8"/>
  <c r="AQ14" i="8"/>
  <c r="AQ15" i="8"/>
  <c r="AQ16" i="8"/>
  <c r="AQ17" i="8"/>
  <c r="AQ18" i="8"/>
  <c r="AQ19" i="8"/>
  <c r="AQ20" i="8"/>
  <c r="AQ21" i="8"/>
  <c r="AQ22" i="8"/>
  <c r="AQ23" i="8"/>
  <c r="AR11" i="8"/>
  <c r="BX11" i="8"/>
  <c r="BX12" i="8"/>
  <c r="BX13" i="8"/>
  <c r="BX14" i="8"/>
  <c r="BX15" i="8"/>
  <c r="BX16" i="8"/>
  <c r="BX17" i="8"/>
  <c r="BX18" i="8"/>
  <c r="BX19" i="8"/>
  <c r="BX20" i="8"/>
  <c r="BX21" i="8"/>
  <c r="BX22" i="8"/>
  <c r="BX23" i="8"/>
  <c r="CC11" i="8"/>
  <c r="CD11" i="8"/>
  <c r="AQ5" i="8"/>
  <c r="AQ6" i="8"/>
  <c r="AQ7" i="8"/>
  <c r="AQ8" i="8"/>
  <c r="AQ9" i="8"/>
  <c r="AQ10" i="8"/>
  <c r="AR4" i="8"/>
  <c r="BX5" i="8"/>
  <c r="BX6" i="8"/>
  <c r="BX7" i="8"/>
  <c r="BX8" i="8"/>
  <c r="BX9" i="8"/>
  <c r="CC4" i="8"/>
  <c r="CD4" i="8"/>
  <c r="AQ43" i="8"/>
  <c r="BX43" i="8"/>
  <c r="CB4" i="8"/>
  <c r="BX10" i="8"/>
  <c r="BX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Q44" i="8"/>
  <c r="BY44" i="8"/>
  <c r="CA44" i="8"/>
  <c r="CB44" i="8"/>
  <c r="BY8" i="8"/>
  <c r="CA8" i="8"/>
  <c r="CB8" i="8"/>
  <c r="BY9" i="8"/>
  <c r="CA9" i="8"/>
  <c r="CB9" i="8"/>
  <c r="BY10" i="8"/>
  <c r="CA10" i="8"/>
  <c r="CB10" i="8"/>
  <c r="BY11" i="8"/>
  <c r="CA11" i="8"/>
  <c r="CB11" i="8"/>
  <c r="BY12" i="8"/>
  <c r="CA12" i="8"/>
  <c r="CB12" i="8"/>
  <c r="BY13" i="8"/>
  <c r="CA13" i="8"/>
  <c r="CB13" i="8"/>
  <c r="BY14" i="8"/>
  <c r="CA14" i="8"/>
  <c r="CB14" i="8"/>
  <c r="BY15" i="8"/>
  <c r="CA15" i="8"/>
  <c r="CB15" i="8"/>
  <c r="BY16" i="8"/>
  <c r="CA16" i="8"/>
  <c r="CB16" i="8"/>
  <c r="BY17" i="8"/>
  <c r="CA17" i="8"/>
  <c r="CB17" i="8"/>
  <c r="BY18" i="8"/>
  <c r="CA18" i="8"/>
  <c r="CB18" i="8"/>
  <c r="BY19" i="8"/>
  <c r="CA19" i="8"/>
  <c r="CB19" i="8"/>
  <c r="BY20" i="8"/>
  <c r="CA20" i="8"/>
  <c r="CB20" i="8"/>
  <c r="BY21" i="8"/>
  <c r="CA21" i="8"/>
  <c r="CB21" i="8"/>
  <c r="BY22" i="8"/>
  <c r="CA22" i="8"/>
  <c r="CB22" i="8"/>
  <c r="BY23" i="8"/>
  <c r="CA23" i="8"/>
  <c r="CB23" i="8"/>
  <c r="BY24" i="8"/>
  <c r="CA24" i="8"/>
  <c r="CB24" i="8"/>
  <c r="BY25" i="8"/>
  <c r="CA25" i="8"/>
  <c r="CB25" i="8"/>
  <c r="BY26" i="8"/>
  <c r="CA26" i="8"/>
  <c r="CB26" i="8"/>
  <c r="BY27" i="8"/>
  <c r="CA27" i="8"/>
  <c r="CB27" i="8"/>
  <c r="BY28" i="8"/>
  <c r="CA28" i="8"/>
  <c r="CB28" i="8"/>
  <c r="BY29" i="8"/>
  <c r="CA29" i="8"/>
  <c r="CB29" i="8"/>
  <c r="BY30" i="8"/>
  <c r="CA30" i="8"/>
  <c r="CB30" i="8"/>
  <c r="BY31" i="8"/>
  <c r="CA31" i="8"/>
  <c r="CB31" i="8"/>
  <c r="BY32" i="8"/>
  <c r="CA32" i="8"/>
  <c r="CB32" i="8"/>
  <c r="BY33" i="8"/>
  <c r="CA33" i="8"/>
  <c r="CB33" i="8"/>
  <c r="BY34" i="8"/>
  <c r="CA34" i="8"/>
  <c r="CB34" i="8"/>
  <c r="BY35" i="8"/>
  <c r="CA35" i="8"/>
  <c r="CB35" i="8"/>
  <c r="BY36" i="8"/>
  <c r="CA36" i="8"/>
  <c r="CB36" i="8"/>
  <c r="BY37" i="8"/>
  <c r="CA37" i="8"/>
  <c r="CB37" i="8"/>
  <c r="BY38" i="8"/>
  <c r="CA38" i="8"/>
  <c r="CB38" i="8"/>
  <c r="BY39" i="8"/>
  <c r="CA39" i="8"/>
  <c r="CB39" i="8"/>
  <c r="BY40" i="8"/>
  <c r="CA40" i="8"/>
  <c r="CB40" i="8"/>
  <c r="BY41" i="8"/>
  <c r="CA41" i="8"/>
  <c r="CB41" i="8"/>
  <c r="BY42" i="8"/>
  <c r="CA42" i="8"/>
  <c r="CB42" i="8"/>
  <c r="BY43" i="8"/>
  <c r="CA43" i="8"/>
  <c r="CB43" i="8"/>
  <c r="BY5" i="8"/>
  <c r="CA5" i="8"/>
  <c r="CB5" i="8"/>
  <c r="BY6" i="8"/>
  <c r="CA6" i="8"/>
  <c r="CB6" i="8"/>
  <c r="BY7" i="8"/>
  <c r="CA7" i="8"/>
  <c r="CB7" i="8"/>
  <c r="AZ44" i="8"/>
  <c r="BA44" i="8"/>
  <c r="BB44" i="8"/>
  <c r="BC44" i="8"/>
  <c r="BD44" i="8"/>
  <c r="BE44" i="8"/>
  <c r="BH44" i="8"/>
  <c r="BI44" i="8"/>
  <c r="BJ44" i="8"/>
  <c r="BK44" i="8"/>
  <c r="BL44" i="8"/>
  <c r="BM44" i="8"/>
  <c r="BN44" i="8"/>
  <c r="BO44" i="8"/>
  <c r="BP44" i="8"/>
  <c r="BQ44" i="8"/>
  <c r="BR44" i="8"/>
  <c r="BS44" i="8"/>
  <c r="BT44" i="8"/>
  <c r="BG44" i="8"/>
  <c r="BU44" i="8"/>
  <c r="BV44" i="8"/>
  <c r="BW44" i="8"/>
  <c r="AY44" i="8"/>
  <c r="AP41" i="8"/>
  <c r="AP42" i="8"/>
  <c r="AP4" i="8"/>
  <c r="AP5" i="8"/>
  <c r="AP6" i="8"/>
  <c r="AP7" i="8"/>
  <c r="AP8" i="8"/>
  <c r="AP9" i="8"/>
  <c r="AP10" i="8"/>
  <c r="AP11" i="8"/>
  <c r="AP12" i="8"/>
  <c r="AP13" i="8"/>
  <c r="AP14" i="8"/>
  <c r="AP15" i="8"/>
  <c r="AP16" i="8"/>
  <c r="AP17" i="8"/>
  <c r="AP18" i="8"/>
  <c r="AP19" i="8"/>
  <c r="AP20" i="8"/>
  <c r="AP21" i="8"/>
  <c r="AP22" i="8"/>
  <c r="AP23" i="8"/>
  <c r="AP24" i="8"/>
  <c r="AP25" i="8"/>
  <c r="AP26" i="8"/>
  <c r="AP27" i="8"/>
  <c r="AP28" i="8"/>
  <c r="AP29" i="8"/>
  <c r="AP30" i="8"/>
  <c r="AP31" i="8"/>
  <c r="AP32" i="8"/>
  <c r="AP33" i="8"/>
  <c r="AP34" i="8"/>
  <c r="AP35" i="8"/>
  <c r="AP36" i="8"/>
  <c r="AP37" i="8"/>
  <c r="AP38" i="8"/>
  <c r="AP39" i="8"/>
  <c r="AP40" i="8"/>
  <c r="AP43" i="8"/>
  <c r="AP44" i="8"/>
</calcChain>
</file>

<file path=xl/sharedStrings.xml><?xml version="1.0" encoding="utf-8"?>
<sst xmlns="http://schemas.openxmlformats.org/spreadsheetml/2006/main" count="224" uniqueCount="134">
  <si>
    <t>LATAS 01</t>
  </si>
  <si>
    <t>&gt;1%</t>
  </si>
  <si>
    <t>1-0.001%</t>
  </si>
  <si>
    <t>LATAS 02</t>
  </si>
  <si>
    <t>LATAS 03</t>
  </si>
  <si>
    <t>LATAS 04</t>
  </si>
  <si>
    <t>LATAS 05</t>
  </si>
  <si>
    <t>LATAS 06</t>
  </si>
  <si>
    <t>LATAS 07</t>
  </si>
  <si>
    <t>LATAS 08</t>
  </si>
  <si>
    <t>LATAS 09</t>
  </si>
  <si>
    <t>LATAS 10</t>
  </si>
  <si>
    <t>LATAS 11</t>
  </si>
  <si>
    <t>LATAS 12</t>
  </si>
  <si>
    <t>LATAS 13</t>
  </si>
  <si>
    <t>LATAS 14</t>
  </si>
  <si>
    <t>LATAS 15</t>
  </si>
  <si>
    <t>LATAS 16</t>
  </si>
  <si>
    <t>LATAS 17</t>
  </si>
  <si>
    <t>LATAS 18</t>
  </si>
  <si>
    <t>LATAS 19</t>
  </si>
  <si>
    <t>LATAS 20</t>
  </si>
  <si>
    <t>LATAS 21</t>
  </si>
  <si>
    <t>LATAS 22</t>
  </si>
  <si>
    <t>LATAS 23</t>
  </si>
  <si>
    <t>LATAS 24</t>
  </si>
  <si>
    <t>LATAS 25</t>
  </si>
  <si>
    <t>LATAS 26</t>
  </si>
  <si>
    <t>LATAS 27</t>
  </si>
  <si>
    <t>LATAS 28</t>
  </si>
  <si>
    <t>LATAS 29</t>
  </si>
  <si>
    <t>Cyclicargolithus floridanus</t>
  </si>
  <si>
    <t xml:space="preserve">	Braarudosphaera bigelowii</t>
  </si>
  <si>
    <t>Braarudosphaera sequela</t>
  </si>
  <si>
    <t>Chiasmolithus solitus</t>
  </si>
  <si>
    <t>Sphenolithus spiniger</t>
  </si>
  <si>
    <t>Coccolithus formosus</t>
  </si>
  <si>
    <t>Coccolithus pelagicus</t>
  </si>
  <si>
    <t>Clausicoccus fenestratus</t>
  </si>
  <si>
    <t>Zygrhablithus bijugatus</t>
  </si>
  <si>
    <t>Blackites inversus</t>
  </si>
  <si>
    <t>Ellipsolithus distichus</t>
  </si>
  <si>
    <t>Discoaster binodosus</t>
  </si>
  <si>
    <t>Discoaster williamsii</t>
  </si>
  <si>
    <t xml:space="preserve">Reticulofenestra dictyoda                         </t>
  </si>
  <si>
    <t>Sphenolithus moriformis</t>
  </si>
  <si>
    <t xml:space="preserve">Eprolithus rarus                                                                                                                             </t>
  </si>
  <si>
    <t>Placozygus spiralis</t>
  </si>
  <si>
    <t>Micula sp.</t>
  </si>
  <si>
    <t>Chiasmolithus grandis</t>
  </si>
  <si>
    <t>Chiasmolithus modestus</t>
  </si>
  <si>
    <t xml:space="preserve">Pemma basquense                       </t>
  </si>
  <si>
    <t>Pemma sp</t>
  </si>
  <si>
    <t>Tribrachiatus orthostylus</t>
  </si>
  <si>
    <t>Discoaster multiradiatus</t>
  </si>
  <si>
    <t>Zeugrhabdotus embergeri?</t>
  </si>
  <si>
    <r>
      <t>Arkhangelskiella cymbiformis </t>
    </r>
    <r>
      <rPr>
        <sz val="10"/>
        <color rgb="FFFF0000"/>
        <rFont val="Times New Roman"/>
        <family val="1"/>
      </rPr>
      <t xml:space="preserve">                            </t>
    </r>
  </si>
  <si>
    <r>
      <t>Toweius pertusus</t>
    </r>
    <r>
      <rPr>
        <sz val="10"/>
        <color rgb="FFFF0000"/>
        <rFont val="Times New Roman"/>
        <family val="1"/>
      </rPr>
      <t xml:space="preserve">                                                                                     </t>
    </r>
  </si>
  <si>
    <t xml:space="preserve">Tetrapodorhabdus decorus                                                       </t>
  </si>
  <si>
    <r>
      <t xml:space="preserve">Sphenolithus  </t>
    </r>
    <r>
      <rPr>
        <sz val="11"/>
        <color theme="1"/>
        <rFont val="Calibri"/>
        <family val="2"/>
        <scheme val="minor"/>
      </rPr>
      <t xml:space="preserve"> sp.</t>
    </r>
  </si>
  <si>
    <t>Russellia laswellii</t>
  </si>
  <si>
    <t xml:space="preserve">Eiffellithus parallelus                                  </t>
  </si>
  <si>
    <t xml:space="preserve">Blackites subtilis  </t>
  </si>
  <si>
    <t>Blackites stilus</t>
  </si>
  <si>
    <t>Chiasmolithus  bidens</t>
  </si>
  <si>
    <t xml:space="preserve">Blackites tenuis                            </t>
  </si>
  <si>
    <r>
      <t xml:space="preserve">Cretarhabdus  </t>
    </r>
    <r>
      <rPr>
        <sz val="11"/>
        <color rgb="FFFF0000"/>
        <rFont val="Calibri"/>
        <family val="2"/>
        <scheme val="minor"/>
      </rPr>
      <t>sp.</t>
    </r>
    <r>
      <rPr>
        <sz val="9"/>
        <color theme="1"/>
        <rFont val="Times New Roman"/>
        <family val="1"/>
      </rPr>
      <t xml:space="preserve">                            </t>
    </r>
  </si>
  <si>
    <r>
      <t>Prinsius martinii</t>
    </r>
    <r>
      <rPr>
        <sz val="11"/>
        <color theme="1"/>
        <rFont val="Calibri"/>
        <family val="2"/>
        <scheme val="minor"/>
      </rPr>
      <t xml:space="preserve">                     </t>
    </r>
  </si>
  <si>
    <t xml:space="preserve">Manivitella pemmatoidea                            </t>
  </si>
  <si>
    <t>Sphenolithus radians</t>
  </si>
  <si>
    <t xml:space="preserve">Discoaster barbadiensis                                                                                        </t>
  </si>
  <si>
    <t xml:space="preserve">  Micrantholithus astrum </t>
  </si>
  <si>
    <r>
      <t>Microrhabdulus  undosus</t>
    </r>
    <r>
      <rPr>
        <sz val="10"/>
        <color rgb="FFFF0000"/>
        <rFont val="Times New Roman"/>
        <family val="1"/>
      </rPr>
      <t xml:space="preserve">                                       </t>
    </r>
  </si>
  <si>
    <t>Cruciplacolithus edwardsii</t>
  </si>
  <si>
    <t>Broinsonia sp.</t>
  </si>
  <si>
    <t>Blackites  sp.</t>
  </si>
  <si>
    <t xml:space="preserve">Watznaueria barnesiae                 </t>
  </si>
  <si>
    <t>Chiasmolithus  medius</t>
  </si>
  <si>
    <t>LATDEN 1</t>
  </si>
  <si>
    <t>LATDEN 2</t>
  </si>
  <si>
    <t>LATDEN 3</t>
  </si>
  <si>
    <t>LATDEN 4</t>
  </si>
  <si>
    <t>LATDEN 5</t>
  </si>
  <si>
    <t>LATDEN 6</t>
  </si>
  <si>
    <t>LATDEN 7</t>
  </si>
  <si>
    <t>LATDEN 8</t>
  </si>
  <si>
    <t>LATDEN 9</t>
  </si>
  <si>
    <t>LATDEN 10</t>
  </si>
  <si>
    <t>LATDEN 11</t>
  </si>
  <si>
    <t>Discoaster tanii</t>
  </si>
  <si>
    <t>Toweius gammation</t>
  </si>
  <si>
    <t>M</t>
  </si>
  <si>
    <t>P</t>
  </si>
  <si>
    <t>Discoaster gemmifer</t>
  </si>
  <si>
    <t>Discoaster lodoensis</t>
  </si>
  <si>
    <t xml:space="preserve">Cribrocentrum reticulatum </t>
  </si>
  <si>
    <r>
      <t>Discoaster backmanii</t>
    </r>
    <r>
      <rPr>
        <sz val="11"/>
        <color rgb="FFFF0000"/>
        <rFont val="Calibri"/>
        <family val="2"/>
        <scheme val="minor"/>
      </rPr>
      <t xml:space="preserve">                             </t>
    </r>
  </si>
  <si>
    <t>Discoaster  araneus</t>
  </si>
  <si>
    <t>CRETACEUOS</t>
  </si>
  <si>
    <t>REWORKED</t>
  </si>
  <si>
    <t xml:space="preserve">AUTOCHTHONOUS </t>
  </si>
  <si>
    <t>PRESERVATION</t>
  </si>
  <si>
    <t>Eiffellithus gorkae</t>
  </si>
  <si>
    <t>0-2</t>
  </si>
  <si>
    <t>(m)</t>
  </si>
  <si>
    <t>B</t>
  </si>
  <si>
    <t>A</t>
  </si>
  <si>
    <t>C</t>
  </si>
  <si>
    <t>D</t>
  </si>
  <si>
    <t>E</t>
  </si>
  <si>
    <t xml:space="preserve">Reticulofenestra umbilicus </t>
  </si>
  <si>
    <t xml:space="preserve"> PALEOCENE- LOW EOCENE</t>
  </si>
  <si>
    <t>88-130</t>
  </si>
  <si>
    <t>Helicosphaera ibramlettei</t>
  </si>
  <si>
    <t>REWORKED/ TOTAL CN</t>
  </si>
  <si>
    <t>2-13</t>
  </si>
  <si>
    <t>13-63</t>
  </si>
  <si>
    <t>63-88</t>
  </si>
  <si>
    <r>
      <t>∑</t>
    </r>
    <r>
      <rPr>
        <b/>
        <sz val="6.6"/>
        <rFont val="Calibri"/>
        <family val="2"/>
      </rPr>
      <t xml:space="preserve"> </t>
    </r>
    <r>
      <rPr>
        <b/>
        <sz val="11"/>
        <rFont val="Calibri"/>
        <family val="2"/>
      </rPr>
      <t xml:space="preserve">TOTAL </t>
    </r>
    <r>
      <rPr>
        <b/>
        <sz val="14"/>
        <rFont val="Calibri"/>
        <family val="2"/>
      </rPr>
      <t>COUNTED SPECIMENES X SAMPLE</t>
    </r>
  </si>
  <si>
    <t>TOTAL INTERVAL</t>
  </si>
  <si>
    <t>AUTHOCHTONUS/ TOTAL CN</t>
  </si>
  <si>
    <t>G :Good preservation</t>
  </si>
  <si>
    <t>M: Moderate preservation</t>
  </si>
  <si>
    <t>P:Poor preservation</t>
  </si>
  <si>
    <t>∑   AUTO X Intervals</t>
  </si>
  <si>
    <t>TOTAL AUTOCHTHONOUS X SAMPLE</t>
  </si>
  <si>
    <t>RICH</t>
  </si>
  <si>
    <t>INTERVAL</t>
  </si>
  <si>
    <t>Visual fields</t>
  </si>
  <si>
    <t>TOTAL  REWORKED X SAMPLE</t>
  </si>
  <si>
    <t xml:space="preserve">∑  REWORKED x Intervals </t>
  </si>
  <si>
    <t>Sphenolithus obtusus</t>
  </si>
  <si>
    <t>Reticulofenestra  stavensis</t>
  </si>
  <si>
    <t>Reticulofenestra bisecta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</si>
</sst>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0"/>
      <color rgb="FFFF0000"/>
      <name val="Times New Roman"/>
      <family val="1"/>
    </font>
    <font>
      <sz val="11"/>
      <color rgb="FFFF0000"/>
      <name val="Calibri"/>
      <family val="2"/>
      <scheme val="minor"/>
    </font>
    <font>
      <sz val="9"/>
      <color theme="1"/>
      <name val="Times New Roman"/>
      <family val="1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6.6"/>
      <name val="Calibri"/>
      <family val="2"/>
    </font>
    <font>
      <b/>
      <sz val="14"/>
      <name val="Calibri"/>
      <family val="2"/>
    </font>
    <font>
      <sz val="14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1" xfId="0" applyFont="1" applyBorder="1"/>
    <xf numFmtId="0" fontId="4" fillId="0" borderId="1" xfId="0" applyFont="1" applyBorder="1" applyAlignment="1">
      <alignment textRotation="90"/>
    </xf>
    <xf numFmtId="0" fontId="8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6" borderId="0" xfId="0" applyFill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7" borderId="0" xfId="0" applyFill="1"/>
    <xf numFmtId="0" fontId="0" fillId="0" borderId="0" xfId="0" applyAlignment="1">
      <alignment horizontal="center"/>
    </xf>
    <xf numFmtId="0" fontId="1" fillId="0" borderId="1" xfId="0" applyFont="1" applyBorder="1" applyAlignment="1">
      <alignment textRotation="90"/>
    </xf>
    <xf numFmtId="164" fontId="0" fillId="0" borderId="0" xfId="0" applyNumberFormat="1"/>
    <xf numFmtId="0" fontId="10" fillId="0" borderId="1" xfId="0" applyFont="1" applyBorder="1" applyAlignment="1">
      <alignment textRotation="90"/>
    </xf>
    <xf numFmtId="0" fontId="0" fillId="0" borderId="5" xfId="0" applyBorder="1"/>
    <xf numFmtId="0" fontId="10" fillId="6" borderId="0" xfId="0" applyFont="1" applyFill="1" applyAlignment="1">
      <alignment textRotation="90"/>
    </xf>
    <xf numFmtId="164" fontId="0" fillId="6" borderId="0" xfId="0" applyNumberFormat="1" applyFill="1"/>
    <xf numFmtId="0" fontId="0" fillId="7" borderId="0" xfId="0" applyFill="1" applyAlignment="1">
      <alignment horizontal="center"/>
    </xf>
    <xf numFmtId="0" fontId="0" fillId="0" borderId="6" xfId="0" applyBorder="1"/>
    <xf numFmtId="0" fontId="1" fillId="0" borderId="0" xfId="0" applyFont="1" applyAlignment="1">
      <alignment horizontal="center"/>
    </xf>
    <xf numFmtId="0" fontId="11" fillId="3" borderId="1" xfId="0" applyFont="1" applyFill="1" applyBorder="1" applyAlignment="1">
      <alignment textRotation="90"/>
    </xf>
    <xf numFmtId="0" fontId="11" fillId="0" borderId="9" xfId="0" applyFont="1" applyBorder="1" applyAlignment="1">
      <alignment textRotation="90"/>
    </xf>
    <xf numFmtId="0" fontId="11" fillId="3" borderId="5" xfId="0" applyFont="1" applyFill="1" applyBorder="1" applyAlignment="1">
      <alignment textRotation="90"/>
    </xf>
    <xf numFmtId="0" fontId="0" fillId="0" borderId="7" xfId="0" applyBorder="1"/>
    <xf numFmtId="0" fontId="11" fillId="8" borderId="0" xfId="0" applyFont="1" applyFill="1" applyAlignment="1">
      <alignment textRotation="90"/>
    </xf>
    <xf numFmtId="0" fontId="0" fillId="8" borderId="0" xfId="0" applyFill="1"/>
    <xf numFmtId="0" fontId="10" fillId="0" borderId="0" xfId="0" applyFont="1" applyAlignment="1">
      <alignment textRotation="90"/>
    </xf>
    <xf numFmtId="0" fontId="3" fillId="0" borderId="1" xfId="0" applyFont="1" applyBorder="1" applyAlignment="1">
      <alignment textRotation="90"/>
    </xf>
    <xf numFmtId="0" fontId="9" fillId="0" borderId="1" xfId="0" applyFont="1" applyBorder="1" applyAlignment="1">
      <alignment textRotation="90"/>
    </xf>
    <xf numFmtId="0" fontId="8" fillId="0" borderId="1" xfId="0" applyFont="1" applyBorder="1" applyAlignment="1">
      <alignment horizontal="center"/>
    </xf>
    <xf numFmtId="0" fontId="14" fillId="0" borderId="1" xfId="0" applyFont="1" applyBorder="1"/>
    <xf numFmtId="0" fontId="8" fillId="0" borderId="2" xfId="0" applyFont="1" applyBorder="1"/>
    <xf numFmtId="0" fontId="1" fillId="0" borderId="5" xfId="0" applyFont="1" applyBorder="1"/>
    <xf numFmtId="0" fontId="2" fillId="0" borderId="1" xfId="0" applyFont="1" applyBorder="1"/>
    <xf numFmtId="0" fontId="1" fillId="0" borderId="0" xfId="0" applyFont="1" applyAlignment="1">
      <alignment textRotation="90"/>
    </xf>
    <xf numFmtId="0" fontId="1" fillId="0" borderId="1" xfId="0" applyFont="1" applyBorder="1" applyAlignment="1">
      <alignment horizontal="center"/>
    </xf>
    <xf numFmtId="0" fontId="1" fillId="6" borderId="0" xfId="0" applyFont="1" applyFill="1" applyAlignment="1">
      <alignment textRotation="90"/>
    </xf>
    <xf numFmtId="0" fontId="15" fillId="0" borderId="8" xfId="0" applyFont="1" applyBorder="1" applyAlignment="1">
      <alignment textRotation="90"/>
    </xf>
    <xf numFmtId="0" fontId="15" fillId="0" borderId="2" xfId="0" applyFont="1" applyBorder="1" applyAlignment="1">
      <alignment textRotation="90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4" borderId="4" xfId="0" applyFill="1" applyBorder="1" applyAlignment="1">
      <alignment horizontal="center"/>
    </xf>
    <xf numFmtId="49" fontId="0" fillId="0" borderId="3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33"/>
      <color rgb="FFFFFF00"/>
      <color rgb="FFFEE6AA"/>
      <color rgb="FFFFE619"/>
      <color rgb="FF7FC64E"/>
      <color rgb="FFF2FA8C"/>
      <color rgb="FFA6D84A"/>
      <color rgb="FFFCA773"/>
      <color rgb="FFFED99A"/>
      <color rgb="FFFDC0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krotax.org/Nannotax3/index.php?taxon=Clausicoccus%20fenestratus&amp;module=ntax_cenozoi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952CE-90AA-4D2B-8492-87B135DE8870}">
  <dimension ref="B1:CH50"/>
  <sheetViews>
    <sheetView tabSelected="1" topLeftCell="A13" zoomScale="70" zoomScaleNormal="70" workbookViewId="0">
      <selection activeCell="BL50" sqref="BL50"/>
    </sheetView>
  </sheetViews>
  <sheetFormatPr baseColWidth="10" defaultRowHeight="15" x14ac:dyDescent="0.25"/>
  <cols>
    <col min="2" max="2" width="6.7109375" customWidth="1"/>
    <col min="3" max="3" width="8.7109375" customWidth="1"/>
    <col min="4" max="4" width="17.42578125" customWidth="1"/>
    <col min="5" max="5" width="4.7109375" customWidth="1"/>
    <col min="6" max="6" width="7.28515625" customWidth="1"/>
    <col min="7" max="7" width="7.85546875" customWidth="1"/>
    <col min="8" max="10" width="4.7109375" customWidth="1"/>
    <col min="11" max="11" width="8" customWidth="1"/>
    <col min="12" max="12" width="10" customWidth="1"/>
    <col min="13" max="17" width="4.7109375" customWidth="1"/>
    <col min="18" max="18" width="7.5703125" customWidth="1"/>
    <col min="19" max="42" width="4.7109375" customWidth="1"/>
    <col min="43" max="43" width="12.5703125" customWidth="1"/>
    <col min="44" max="44" width="6.7109375" customWidth="1"/>
    <col min="45" max="46" width="7.42578125" customWidth="1"/>
    <col min="47" max="47" width="7.5703125" customWidth="1"/>
    <col min="48" max="48" width="6.7109375" customWidth="1"/>
    <col min="49" max="49" width="8.7109375" customWidth="1"/>
    <col min="50" max="50" width="17.42578125" customWidth="1"/>
    <col min="51" max="58" width="4.7109375" customWidth="1"/>
    <col min="59" max="59" width="6.42578125" customWidth="1"/>
    <col min="60" max="60" width="7.42578125" customWidth="1"/>
    <col min="61" max="75" width="4.7109375" customWidth="1"/>
    <col min="76" max="80" width="6.85546875" customWidth="1"/>
    <col min="81" max="81" width="6.7109375" customWidth="1"/>
  </cols>
  <sheetData>
    <row r="1" spans="2:86" x14ac:dyDescent="0.25">
      <c r="G1" s="45" t="s">
        <v>100</v>
      </c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Y1" s="45" t="s">
        <v>99</v>
      </c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</row>
    <row r="2" spans="2:86" ht="20.100000000000001" customHeight="1" x14ac:dyDescent="0.25">
      <c r="G2" s="46" t="s">
        <v>1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7" t="s">
        <v>2</v>
      </c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Y2" s="48" t="s">
        <v>111</v>
      </c>
      <c r="AZ2" s="48"/>
      <c r="BA2" s="48"/>
      <c r="BB2" s="48"/>
      <c r="BC2" s="48"/>
      <c r="BD2" s="48"/>
      <c r="BE2" s="18"/>
      <c r="BF2" s="10"/>
      <c r="BG2" s="49" t="s">
        <v>98</v>
      </c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</row>
    <row r="3" spans="2:86" ht="369.75" x14ac:dyDescent="0.25">
      <c r="B3" s="35" t="s">
        <v>127</v>
      </c>
      <c r="C3" s="20" t="s">
        <v>104</v>
      </c>
      <c r="D3" s="6"/>
      <c r="E3" s="12" t="s">
        <v>101</v>
      </c>
      <c r="F3" s="12" t="s">
        <v>128</v>
      </c>
      <c r="G3" s="28" t="s">
        <v>31</v>
      </c>
      <c r="H3" s="28" t="s">
        <v>132</v>
      </c>
      <c r="I3" s="28" t="s">
        <v>133</v>
      </c>
      <c r="J3" s="28" t="s">
        <v>36</v>
      </c>
      <c r="K3" s="28" t="s">
        <v>37</v>
      </c>
      <c r="L3" s="28" t="s">
        <v>38</v>
      </c>
      <c r="M3" s="28" t="s">
        <v>40</v>
      </c>
      <c r="N3" s="28" t="s">
        <v>75</v>
      </c>
      <c r="O3" s="28" t="s">
        <v>62</v>
      </c>
      <c r="P3" s="28" t="s">
        <v>65</v>
      </c>
      <c r="Q3" s="28" t="s">
        <v>63</v>
      </c>
      <c r="R3" s="28" t="s">
        <v>39</v>
      </c>
      <c r="S3" s="28" t="s">
        <v>95</v>
      </c>
      <c r="T3" s="28" t="s">
        <v>59</v>
      </c>
      <c r="U3" s="28" t="s">
        <v>69</v>
      </c>
      <c r="V3" s="28" t="s">
        <v>35</v>
      </c>
      <c r="W3" s="28" t="s">
        <v>45</v>
      </c>
      <c r="X3" s="28" t="s">
        <v>44</v>
      </c>
      <c r="Y3" s="28" t="s">
        <v>110</v>
      </c>
      <c r="Z3" s="28" t="s">
        <v>34</v>
      </c>
      <c r="AA3" s="28" t="s">
        <v>77</v>
      </c>
      <c r="AB3" s="28" t="s">
        <v>49</v>
      </c>
      <c r="AC3" s="28" t="s">
        <v>50</v>
      </c>
      <c r="AD3" s="29" t="s">
        <v>42</v>
      </c>
      <c r="AE3" s="29" t="s">
        <v>89</v>
      </c>
      <c r="AF3" s="29" t="s">
        <v>43</v>
      </c>
      <c r="AG3" s="29" t="s">
        <v>70</v>
      </c>
      <c r="AH3" s="29" t="s">
        <v>93</v>
      </c>
      <c r="AI3" s="28" t="s">
        <v>51</v>
      </c>
      <c r="AJ3" s="28" t="s">
        <v>52</v>
      </c>
      <c r="AK3" s="28" t="s">
        <v>131</v>
      </c>
      <c r="AL3" s="28" t="s">
        <v>113</v>
      </c>
      <c r="AM3" s="28" t="s">
        <v>71</v>
      </c>
      <c r="AN3" s="28" t="s">
        <v>33</v>
      </c>
      <c r="AO3" s="28" t="s">
        <v>32</v>
      </c>
      <c r="AP3" s="12" t="s">
        <v>126</v>
      </c>
      <c r="AQ3" s="12" t="s">
        <v>125</v>
      </c>
      <c r="AR3" s="38" t="s">
        <v>124</v>
      </c>
      <c r="AS3" s="37"/>
      <c r="AT3" s="16"/>
      <c r="AU3" s="7"/>
      <c r="AV3" s="12" t="s">
        <v>127</v>
      </c>
      <c r="AW3" s="36" t="s">
        <v>104</v>
      </c>
      <c r="AY3" s="4" t="s">
        <v>64</v>
      </c>
      <c r="AZ3" s="4" t="s">
        <v>94</v>
      </c>
      <c r="BA3" s="4" t="s">
        <v>54</v>
      </c>
      <c r="BB3" s="4" t="s">
        <v>96</v>
      </c>
      <c r="BC3" s="4" t="s">
        <v>53</v>
      </c>
      <c r="BD3" s="4" t="s">
        <v>90</v>
      </c>
      <c r="BE3" s="4" t="s">
        <v>57</v>
      </c>
      <c r="BF3" s="4" t="s">
        <v>97</v>
      </c>
      <c r="BG3" s="4" t="s">
        <v>67</v>
      </c>
      <c r="BH3" s="4" t="s">
        <v>76</v>
      </c>
      <c r="BI3" s="4" t="s">
        <v>58</v>
      </c>
      <c r="BJ3" s="4" t="s">
        <v>55</v>
      </c>
      <c r="BK3" s="4" t="s">
        <v>48</v>
      </c>
      <c r="BL3" s="4" t="s">
        <v>47</v>
      </c>
      <c r="BM3" s="4" t="s">
        <v>61</v>
      </c>
      <c r="BN3" s="4" t="s">
        <v>66</v>
      </c>
      <c r="BO3" s="4" t="s">
        <v>102</v>
      </c>
      <c r="BP3" s="4" t="s">
        <v>56</v>
      </c>
      <c r="BQ3" s="4" t="s">
        <v>41</v>
      </c>
      <c r="BR3" s="4" t="s">
        <v>46</v>
      </c>
      <c r="BS3" s="4" t="s">
        <v>72</v>
      </c>
      <c r="BT3" s="4" t="s">
        <v>68</v>
      </c>
      <c r="BU3" s="4" t="s">
        <v>74</v>
      </c>
      <c r="BV3" s="4" t="s">
        <v>73</v>
      </c>
      <c r="BW3" s="4" t="s">
        <v>60</v>
      </c>
      <c r="BX3" s="14" t="s">
        <v>129</v>
      </c>
      <c r="BY3" s="22" t="s">
        <v>118</v>
      </c>
      <c r="BZ3" s="25"/>
      <c r="CA3" s="23" t="s">
        <v>114</v>
      </c>
      <c r="CB3" s="21" t="s">
        <v>120</v>
      </c>
      <c r="CC3" s="39" t="s">
        <v>130</v>
      </c>
      <c r="CD3" s="14" t="s">
        <v>119</v>
      </c>
      <c r="CE3" s="27"/>
      <c r="CF3" s="27"/>
    </row>
    <row r="4" spans="2:86" x14ac:dyDescent="0.25">
      <c r="B4" s="54" t="s">
        <v>109</v>
      </c>
      <c r="C4" s="40" t="s">
        <v>112</v>
      </c>
      <c r="D4" s="1" t="s">
        <v>30</v>
      </c>
      <c r="E4" s="1" t="s">
        <v>92</v>
      </c>
      <c r="F4" s="5">
        <v>1000</v>
      </c>
      <c r="G4" s="5">
        <v>7</v>
      </c>
      <c r="H4" s="5"/>
      <c r="I4" s="5">
        <v>1</v>
      </c>
      <c r="J4" s="5"/>
      <c r="K4" s="5"/>
      <c r="L4" s="5">
        <v>5</v>
      </c>
      <c r="M4" s="5"/>
      <c r="N4" s="5"/>
      <c r="O4" s="5"/>
      <c r="P4" s="5"/>
      <c r="Q4" s="5">
        <v>3</v>
      </c>
      <c r="R4" s="5">
        <v>12</v>
      </c>
      <c r="S4" s="5">
        <v>3</v>
      </c>
      <c r="T4" s="5"/>
      <c r="U4" s="5"/>
      <c r="V4" s="5">
        <v>0</v>
      </c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>
        <f t="shared" ref="AP4:AP43" si="0">COUNT(G4:AO4)</f>
        <v>7</v>
      </c>
      <c r="AQ4" s="5">
        <f t="shared" ref="AQ4:AQ44" si="1">SUM(G4:AO4)</f>
        <v>31</v>
      </c>
      <c r="AR4" s="41">
        <f>SUM(AQ4:AQ10)</f>
        <v>1499</v>
      </c>
      <c r="AS4" s="17"/>
      <c r="AT4" s="17"/>
      <c r="AU4" s="7"/>
      <c r="AV4" s="40" t="s">
        <v>109</v>
      </c>
      <c r="AW4" s="40" t="s">
        <v>112</v>
      </c>
      <c r="AX4" s="15" t="s">
        <v>30</v>
      </c>
      <c r="AY4" s="1"/>
      <c r="AZ4" s="1"/>
      <c r="BA4" s="1"/>
      <c r="BB4" s="1"/>
      <c r="BC4" s="1"/>
      <c r="BD4" s="1"/>
      <c r="BE4" s="1">
        <v>3</v>
      </c>
      <c r="BF4" s="1"/>
      <c r="BG4" s="1"/>
      <c r="BH4" s="1">
        <v>52</v>
      </c>
      <c r="BI4" s="1"/>
      <c r="BJ4" s="1"/>
      <c r="BK4" s="1">
        <v>2</v>
      </c>
      <c r="BL4" s="1"/>
      <c r="BM4" s="1"/>
      <c r="BN4" s="1">
        <v>6</v>
      </c>
      <c r="BO4" s="1">
        <v>5</v>
      </c>
      <c r="BP4" s="1"/>
      <c r="BQ4" s="1"/>
      <c r="BR4" s="1"/>
      <c r="BS4" s="1"/>
      <c r="BT4" s="1">
        <v>2</v>
      </c>
      <c r="BU4" s="1"/>
      <c r="BV4" s="1"/>
      <c r="BW4" s="1"/>
      <c r="BX4" s="1">
        <f>SUM(AY4:BW4)</f>
        <v>70</v>
      </c>
      <c r="BY4" s="19">
        <f>(AQ4+BX4)</f>
        <v>101</v>
      </c>
      <c r="BZ4" s="26"/>
      <c r="CA4" s="24">
        <f>(BX4/BY4)*100</f>
        <v>69.306930693069305</v>
      </c>
      <c r="CB4" s="1">
        <f>(100-CA4)</f>
        <v>30.693069306930695</v>
      </c>
      <c r="CC4" s="40">
        <f>SUM(BX4:BX9)</f>
        <v>1210</v>
      </c>
      <c r="CD4" s="57">
        <f>SUM(AR4,CC4)</f>
        <v>2709</v>
      </c>
      <c r="CE4" s="13"/>
    </row>
    <row r="5" spans="2:86" x14ac:dyDescent="0.25">
      <c r="B5" s="54"/>
      <c r="C5" s="40"/>
      <c r="D5" s="1" t="s">
        <v>29</v>
      </c>
      <c r="E5" s="1" t="s">
        <v>91</v>
      </c>
      <c r="F5" s="5">
        <v>950</v>
      </c>
      <c r="G5" s="5">
        <v>12</v>
      </c>
      <c r="H5" s="5"/>
      <c r="I5" s="5"/>
      <c r="J5" s="5">
        <v>4</v>
      </c>
      <c r="K5" s="5">
        <v>6</v>
      </c>
      <c r="L5" s="5">
        <v>8</v>
      </c>
      <c r="M5" s="5"/>
      <c r="N5" s="5">
        <v>2</v>
      </c>
      <c r="O5" s="5"/>
      <c r="P5" s="5"/>
      <c r="Q5" s="5"/>
      <c r="R5" s="5">
        <v>18</v>
      </c>
      <c r="S5" s="5">
        <v>20</v>
      </c>
      <c r="T5" s="5"/>
      <c r="U5" s="5">
        <v>1</v>
      </c>
      <c r="V5" s="5">
        <v>1</v>
      </c>
      <c r="W5" s="5">
        <v>1</v>
      </c>
      <c r="X5" s="5"/>
      <c r="Y5" s="5">
        <v>5</v>
      </c>
      <c r="Z5" s="5"/>
      <c r="AA5" s="5"/>
      <c r="AB5" s="5"/>
      <c r="AC5" s="5"/>
      <c r="AD5" s="5"/>
      <c r="AE5" s="5"/>
      <c r="AF5" s="5"/>
      <c r="AG5" s="5"/>
      <c r="AH5" s="5"/>
      <c r="AI5" s="5">
        <v>2</v>
      </c>
      <c r="AJ5" s="5"/>
      <c r="AK5" s="5">
        <v>1</v>
      </c>
      <c r="AL5" s="5">
        <v>2</v>
      </c>
      <c r="AM5" s="5"/>
      <c r="AN5" s="5"/>
      <c r="AO5" s="5"/>
      <c r="AP5" s="5">
        <f t="shared" si="0"/>
        <v>14</v>
      </c>
      <c r="AQ5" s="5">
        <f t="shared" si="1"/>
        <v>83</v>
      </c>
      <c r="AR5" s="41"/>
      <c r="AS5" s="17"/>
      <c r="AT5" s="17"/>
      <c r="AU5" s="7"/>
      <c r="AV5" s="40"/>
      <c r="AW5" s="40"/>
      <c r="AX5" s="15" t="s">
        <v>29</v>
      </c>
      <c r="AY5" s="1"/>
      <c r="AZ5" s="1"/>
      <c r="BA5" s="1"/>
      <c r="BB5" s="1"/>
      <c r="BC5" s="1"/>
      <c r="BD5" s="1"/>
      <c r="BE5" s="1">
        <v>3</v>
      </c>
      <c r="BF5" s="1"/>
      <c r="BG5" s="1"/>
      <c r="BH5" s="1">
        <v>34</v>
      </c>
      <c r="BI5" s="1"/>
      <c r="BJ5" s="1"/>
      <c r="BK5" s="1">
        <v>3</v>
      </c>
      <c r="BL5" s="1"/>
      <c r="BM5" s="1"/>
      <c r="BN5" s="1">
        <v>10</v>
      </c>
      <c r="BO5" s="1">
        <v>8</v>
      </c>
      <c r="BP5" s="1">
        <v>4</v>
      </c>
      <c r="BQ5" s="1"/>
      <c r="BR5" s="1"/>
      <c r="BS5" s="1"/>
      <c r="BT5" s="1"/>
      <c r="BU5" s="1"/>
      <c r="BV5" s="1"/>
      <c r="BW5" s="1"/>
      <c r="BX5" s="1">
        <f>SUM(AY5:BW5)</f>
        <v>62</v>
      </c>
      <c r="BY5" s="19">
        <f>(AQ5+BX5)</f>
        <v>145</v>
      </c>
      <c r="BZ5" s="26"/>
      <c r="CA5" s="24">
        <f t="shared" ref="CA5:CA43" si="2">(BX5/BY5)*100</f>
        <v>42.758620689655174</v>
      </c>
      <c r="CB5" s="1">
        <f t="shared" ref="CB5:CB43" si="3">(100-CA5)</f>
        <v>57.241379310344826</v>
      </c>
      <c r="CC5" s="40"/>
      <c r="CD5" s="57"/>
      <c r="CE5" s="13"/>
    </row>
    <row r="6" spans="2:86" x14ac:dyDescent="0.25">
      <c r="B6" s="54"/>
      <c r="C6" s="40"/>
      <c r="D6" s="1" t="s">
        <v>28</v>
      </c>
      <c r="E6" s="1" t="s">
        <v>91</v>
      </c>
      <c r="F6" s="5">
        <v>980</v>
      </c>
      <c r="G6" s="5">
        <v>15</v>
      </c>
      <c r="H6" s="5">
        <v>2</v>
      </c>
      <c r="I6" s="5">
        <v>9</v>
      </c>
      <c r="J6" s="5">
        <v>5</v>
      </c>
      <c r="K6" s="5">
        <v>35</v>
      </c>
      <c r="L6" s="5">
        <v>31</v>
      </c>
      <c r="M6" s="5"/>
      <c r="N6" s="5"/>
      <c r="O6" s="5"/>
      <c r="P6" s="5"/>
      <c r="Q6" s="5">
        <v>6</v>
      </c>
      <c r="R6" s="5">
        <v>36</v>
      </c>
      <c r="S6" s="5"/>
      <c r="T6" s="5"/>
      <c r="U6" s="5">
        <v>1</v>
      </c>
      <c r="V6" s="5">
        <v>0</v>
      </c>
      <c r="W6" s="5">
        <v>1</v>
      </c>
      <c r="X6" s="5"/>
      <c r="Y6" s="5">
        <v>2</v>
      </c>
      <c r="Z6" s="5"/>
      <c r="AA6" s="5"/>
      <c r="AB6" s="5">
        <v>1</v>
      </c>
      <c r="AC6" s="5"/>
      <c r="AD6" s="5"/>
      <c r="AE6" s="5"/>
      <c r="AF6" s="5"/>
      <c r="AG6" s="5"/>
      <c r="AH6" s="5"/>
      <c r="AI6" s="5">
        <v>1</v>
      </c>
      <c r="AJ6" s="5"/>
      <c r="AK6" s="5"/>
      <c r="AL6" s="5"/>
      <c r="AM6" s="5"/>
      <c r="AN6" s="5"/>
      <c r="AO6" s="5"/>
      <c r="AP6" s="5">
        <f t="shared" si="0"/>
        <v>14</v>
      </c>
      <c r="AQ6" s="5">
        <f t="shared" si="1"/>
        <v>145</v>
      </c>
      <c r="AR6" s="41"/>
      <c r="AS6" s="17"/>
      <c r="AT6" s="17"/>
      <c r="AU6" s="7"/>
      <c r="AV6" s="40"/>
      <c r="AW6" s="40"/>
      <c r="AX6" s="15" t="s">
        <v>28</v>
      </c>
      <c r="AY6" s="1"/>
      <c r="AZ6" s="1"/>
      <c r="BA6" s="1">
        <v>1</v>
      </c>
      <c r="BB6" s="1"/>
      <c r="BC6" s="1"/>
      <c r="BD6" s="1"/>
      <c r="BE6" s="1">
        <v>6</v>
      </c>
      <c r="BF6" s="1"/>
      <c r="BG6" s="1"/>
      <c r="BH6" s="1">
        <v>80</v>
      </c>
      <c r="BI6" s="1"/>
      <c r="BJ6" s="1"/>
      <c r="BK6" s="1">
        <v>30</v>
      </c>
      <c r="BL6" s="1"/>
      <c r="BM6" s="1"/>
      <c r="BN6" s="1">
        <v>23</v>
      </c>
      <c r="BO6" s="1">
        <v>15</v>
      </c>
      <c r="BP6" s="1">
        <v>11</v>
      </c>
      <c r="BQ6" s="1"/>
      <c r="BR6" s="1"/>
      <c r="BS6" s="1">
        <v>9</v>
      </c>
      <c r="BT6" s="1">
        <v>2</v>
      </c>
      <c r="BU6" s="1">
        <v>3</v>
      </c>
      <c r="BV6" s="1"/>
      <c r="BW6" s="1"/>
      <c r="BX6" s="1">
        <f>SUM(AY6:BW6)</f>
        <v>180</v>
      </c>
      <c r="BY6" s="19">
        <f>(AQ6+BX6)</f>
        <v>325</v>
      </c>
      <c r="BZ6" s="26"/>
      <c r="CA6" s="24">
        <f t="shared" si="2"/>
        <v>55.384615384615387</v>
      </c>
      <c r="CB6" s="1">
        <f t="shared" si="3"/>
        <v>44.615384615384613</v>
      </c>
      <c r="CC6" s="40"/>
      <c r="CD6" s="57"/>
      <c r="CE6" s="13"/>
    </row>
    <row r="7" spans="2:86" x14ac:dyDescent="0.25">
      <c r="B7" s="54"/>
      <c r="C7" s="40"/>
      <c r="D7" s="1" t="s">
        <v>27</v>
      </c>
      <c r="E7" s="1" t="s">
        <v>91</v>
      </c>
      <c r="F7" s="5">
        <v>900</v>
      </c>
      <c r="G7" s="5">
        <v>98</v>
      </c>
      <c r="H7" s="5">
        <v>6</v>
      </c>
      <c r="I7" s="5">
        <v>11</v>
      </c>
      <c r="J7" s="5">
        <v>47</v>
      </c>
      <c r="K7" s="5">
        <v>102</v>
      </c>
      <c r="L7" s="5">
        <v>44</v>
      </c>
      <c r="M7" s="5"/>
      <c r="N7" s="5"/>
      <c r="O7" s="5"/>
      <c r="P7" s="5"/>
      <c r="Q7" s="5">
        <v>23</v>
      </c>
      <c r="R7" s="5">
        <v>81</v>
      </c>
      <c r="S7" s="5"/>
      <c r="T7" s="5"/>
      <c r="U7" s="5">
        <v>1</v>
      </c>
      <c r="V7" s="5">
        <v>2</v>
      </c>
      <c r="W7" s="5">
        <v>1</v>
      </c>
      <c r="X7" s="5"/>
      <c r="Y7" s="5">
        <v>1</v>
      </c>
      <c r="Z7" s="5"/>
      <c r="AA7" s="5">
        <v>1</v>
      </c>
      <c r="AB7" s="5"/>
      <c r="AC7" s="5"/>
      <c r="AD7" s="5"/>
      <c r="AE7" s="5"/>
      <c r="AF7" s="5"/>
      <c r="AG7" s="5"/>
      <c r="AH7" s="5">
        <v>1</v>
      </c>
      <c r="AI7" s="5"/>
      <c r="AJ7" s="5"/>
      <c r="AK7" s="5"/>
      <c r="AL7" s="5">
        <v>1</v>
      </c>
      <c r="AM7" s="5">
        <v>1</v>
      </c>
      <c r="AN7" s="5"/>
      <c r="AO7" s="5">
        <v>6</v>
      </c>
      <c r="AP7" s="5">
        <f t="shared" si="0"/>
        <v>17</v>
      </c>
      <c r="AQ7" s="5">
        <f t="shared" si="1"/>
        <v>427</v>
      </c>
      <c r="AR7" s="41"/>
      <c r="AS7" s="17"/>
      <c r="AT7" s="17"/>
      <c r="AU7" s="7"/>
      <c r="AV7" s="40"/>
      <c r="AW7" s="40"/>
      <c r="AX7" s="15" t="s">
        <v>27</v>
      </c>
      <c r="AY7" s="1"/>
      <c r="AZ7" s="1"/>
      <c r="BA7" s="1">
        <v>2</v>
      </c>
      <c r="BB7" s="1"/>
      <c r="BC7" s="1">
        <v>1</v>
      </c>
      <c r="BD7" s="1"/>
      <c r="BE7" s="1">
        <v>21</v>
      </c>
      <c r="BF7" s="1"/>
      <c r="BG7" s="1"/>
      <c r="BH7" s="1">
        <v>275</v>
      </c>
      <c r="BI7" s="1">
        <v>4</v>
      </c>
      <c r="BJ7" s="1"/>
      <c r="BK7" s="1">
        <v>27</v>
      </c>
      <c r="BL7" s="1"/>
      <c r="BM7" s="1"/>
      <c r="BN7" s="1">
        <v>72</v>
      </c>
      <c r="BO7" s="1">
        <v>14</v>
      </c>
      <c r="BP7" s="1">
        <v>11</v>
      </c>
      <c r="BQ7" s="1"/>
      <c r="BR7" s="1"/>
      <c r="BS7" s="1">
        <v>16</v>
      </c>
      <c r="BT7" s="1">
        <v>5</v>
      </c>
      <c r="BU7" s="1">
        <v>5</v>
      </c>
      <c r="BV7" s="1"/>
      <c r="BW7" s="1"/>
      <c r="BX7" s="1">
        <f>SUM(AY7:BW7)</f>
        <v>453</v>
      </c>
      <c r="BY7" s="19">
        <f>(AQ7+BX7)</f>
        <v>880</v>
      </c>
      <c r="BZ7" s="26"/>
      <c r="CA7" s="24">
        <f t="shared" si="2"/>
        <v>51.477272727272727</v>
      </c>
      <c r="CB7" s="1">
        <f t="shared" si="3"/>
        <v>48.522727272727273</v>
      </c>
      <c r="CC7" s="40"/>
      <c r="CD7" s="57"/>
      <c r="CE7" s="13"/>
    </row>
    <row r="8" spans="2:86" x14ac:dyDescent="0.25">
      <c r="B8" s="54"/>
      <c r="C8" s="40"/>
      <c r="D8" s="1" t="s">
        <v>26</v>
      </c>
      <c r="E8" s="1" t="s">
        <v>91</v>
      </c>
      <c r="F8" s="5">
        <v>1100</v>
      </c>
      <c r="G8" s="5">
        <v>5</v>
      </c>
      <c r="H8" s="5"/>
      <c r="I8" s="5">
        <v>3</v>
      </c>
      <c r="J8" s="5">
        <v>3</v>
      </c>
      <c r="K8" s="5">
        <v>14</v>
      </c>
      <c r="L8" s="5">
        <v>5</v>
      </c>
      <c r="M8" s="5"/>
      <c r="N8" s="5"/>
      <c r="O8" s="5"/>
      <c r="P8" s="5"/>
      <c r="Q8" s="5">
        <v>3</v>
      </c>
      <c r="R8" s="5">
        <v>20</v>
      </c>
      <c r="S8" s="5">
        <v>3</v>
      </c>
      <c r="T8" s="5">
        <v>1</v>
      </c>
      <c r="U8" s="5"/>
      <c r="V8" s="5">
        <v>0</v>
      </c>
      <c r="W8" s="5">
        <v>1</v>
      </c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>
        <v>3</v>
      </c>
      <c r="AP8" s="5">
        <f t="shared" si="0"/>
        <v>12</v>
      </c>
      <c r="AQ8" s="5">
        <f t="shared" si="1"/>
        <v>61</v>
      </c>
      <c r="AR8" s="41"/>
      <c r="AS8" s="17"/>
      <c r="AT8" s="17"/>
      <c r="AU8" s="7"/>
      <c r="AV8" s="40"/>
      <c r="AW8" s="40"/>
      <c r="AX8" s="15" t="s">
        <v>26</v>
      </c>
      <c r="AY8" s="1"/>
      <c r="AZ8" s="1"/>
      <c r="BA8" s="1"/>
      <c r="BB8" s="1"/>
      <c r="BC8" s="1"/>
      <c r="BD8" s="1"/>
      <c r="BE8" s="1">
        <v>4</v>
      </c>
      <c r="BF8" s="1"/>
      <c r="BG8" s="1"/>
      <c r="BH8" s="1">
        <v>90</v>
      </c>
      <c r="BI8" s="1"/>
      <c r="BJ8" s="1"/>
      <c r="BK8" s="1">
        <v>15</v>
      </c>
      <c r="BL8" s="1"/>
      <c r="BM8" s="1"/>
      <c r="BN8" s="1">
        <v>22</v>
      </c>
      <c r="BO8" s="1">
        <v>9</v>
      </c>
      <c r="BP8" s="1">
        <v>5</v>
      </c>
      <c r="BQ8" s="1"/>
      <c r="BR8" s="1"/>
      <c r="BS8" s="1">
        <v>5</v>
      </c>
      <c r="BT8" s="1"/>
      <c r="BU8" s="1"/>
      <c r="BV8" s="1">
        <v>1</v>
      </c>
      <c r="BW8" s="1"/>
      <c r="BX8" s="1">
        <f>SUM(AY8:BW8)</f>
        <v>151</v>
      </c>
      <c r="BY8" s="19">
        <f>(AQ8+BX8)</f>
        <v>212</v>
      </c>
      <c r="BZ8" s="26"/>
      <c r="CA8" s="24">
        <f t="shared" si="2"/>
        <v>71.226415094339629</v>
      </c>
      <c r="CB8" s="1">
        <f t="shared" si="3"/>
        <v>28.773584905660371</v>
      </c>
      <c r="CC8" s="40"/>
      <c r="CD8" s="57"/>
      <c r="CE8" s="13"/>
    </row>
    <row r="9" spans="2:86" x14ac:dyDescent="0.25">
      <c r="B9" s="54"/>
      <c r="C9" s="40"/>
      <c r="D9" s="1" t="s">
        <v>25</v>
      </c>
      <c r="E9" s="1" t="s">
        <v>91</v>
      </c>
      <c r="F9" s="5">
        <v>1100</v>
      </c>
      <c r="G9" s="5">
        <v>44</v>
      </c>
      <c r="H9" s="5"/>
      <c r="I9" s="5">
        <v>10</v>
      </c>
      <c r="J9" s="5">
        <v>20</v>
      </c>
      <c r="K9" s="5">
        <v>42</v>
      </c>
      <c r="L9" s="5">
        <v>35</v>
      </c>
      <c r="M9" s="5"/>
      <c r="N9" s="5"/>
      <c r="O9" s="5"/>
      <c r="P9" s="5"/>
      <c r="Q9" s="5">
        <v>6</v>
      </c>
      <c r="R9" s="5">
        <v>37</v>
      </c>
      <c r="S9" s="5">
        <v>4</v>
      </c>
      <c r="T9" s="5"/>
      <c r="U9" s="5">
        <v>2</v>
      </c>
      <c r="V9" s="5">
        <v>0</v>
      </c>
      <c r="W9" s="5"/>
      <c r="X9" s="5"/>
      <c r="Y9" s="5">
        <v>6</v>
      </c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>
        <v>2</v>
      </c>
      <c r="AM9" s="5"/>
      <c r="AN9" s="5"/>
      <c r="AO9" s="5">
        <v>4</v>
      </c>
      <c r="AP9" s="5">
        <f t="shared" si="0"/>
        <v>13</v>
      </c>
      <c r="AQ9" s="5">
        <f t="shared" si="1"/>
        <v>212</v>
      </c>
      <c r="AR9" s="41"/>
      <c r="AS9" s="17"/>
      <c r="AT9" s="17"/>
      <c r="AU9" s="7"/>
      <c r="AV9" s="40"/>
      <c r="AW9" s="40"/>
      <c r="AX9" s="15" t="s">
        <v>25</v>
      </c>
      <c r="AY9" s="1"/>
      <c r="AZ9" s="1"/>
      <c r="BA9" s="1"/>
      <c r="BB9" s="1"/>
      <c r="BC9" s="1"/>
      <c r="BD9" s="1">
        <v>2</v>
      </c>
      <c r="BE9" s="1">
        <v>15</v>
      </c>
      <c r="BF9" s="1"/>
      <c r="BG9" s="1"/>
      <c r="BH9" s="1">
        <v>142</v>
      </c>
      <c r="BI9" s="1">
        <v>2</v>
      </c>
      <c r="BJ9" s="1"/>
      <c r="BK9" s="1">
        <v>33</v>
      </c>
      <c r="BL9" s="1"/>
      <c r="BM9" s="1"/>
      <c r="BN9" s="1">
        <v>37</v>
      </c>
      <c r="BO9" s="1">
        <v>31</v>
      </c>
      <c r="BP9" s="1">
        <v>16</v>
      </c>
      <c r="BQ9" s="1"/>
      <c r="BR9" s="1"/>
      <c r="BS9" s="1">
        <v>13</v>
      </c>
      <c r="BT9" s="1">
        <v>3</v>
      </c>
      <c r="BU9" s="1"/>
      <c r="BV9" s="1"/>
      <c r="BW9" s="1"/>
      <c r="BX9" s="1">
        <f>SUM(AY9:BW9)</f>
        <v>294</v>
      </c>
      <c r="BY9" s="19">
        <f>(AQ9+BX9)</f>
        <v>506</v>
      </c>
      <c r="BZ9" s="26"/>
      <c r="CA9" s="24">
        <f t="shared" si="2"/>
        <v>58.102766798418969</v>
      </c>
      <c r="CB9" s="1">
        <f t="shared" si="3"/>
        <v>41.897233201581031</v>
      </c>
      <c r="CC9" s="40"/>
      <c r="CD9" s="57"/>
      <c r="CE9" s="13"/>
    </row>
    <row r="10" spans="2:86" x14ac:dyDescent="0.25">
      <c r="B10" s="54"/>
      <c r="C10" s="40"/>
      <c r="D10" s="1" t="s">
        <v>24</v>
      </c>
      <c r="E10" s="1" t="s">
        <v>91</v>
      </c>
      <c r="F10" s="5">
        <v>1100</v>
      </c>
      <c r="G10" s="5">
        <v>112</v>
      </c>
      <c r="H10" s="5">
        <v>4</v>
      </c>
      <c r="I10" s="5">
        <v>37</v>
      </c>
      <c r="J10" s="5">
        <v>39</v>
      </c>
      <c r="K10" s="5">
        <v>147</v>
      </c>
      <c r="L10" s="5">
        <v>33</v>
      </c>
      <c r="M10" s="5"/>
      <c r="N10" s="5"/>
      <c r="O10" s="5">
        <v>21</v>
      </c>
      <c r="P10" s="5"/>
      <c r="Q10" s="5"/>
      <c r="R10" s="5">
        <v>101</v>
      </c>
      <c r="S10" s="5">
        <v>16</v>
      </c>
      <c r="T10" s="30">
        <v>1</v>
      </c>
      <c r="U10" s="5">
        <v>1</v>
      </c>
      <c r="V10" s="5">
        <v>1</v>
      </c>
      <c r="W10" s="5">
        <v>1</v>
      </c>
      <c r="X10" s="5"/>
      <c r="Y10" s="5">
        <v>7</v>
      </c>
      <c r="Z10" s="5"/>
      <c r="AA10" s="5">
        <v>1</v>
      </c>
      <c r="AB10" s="5">
        <v>1</v>
      </c>
      <c r="AC10" s="5"/>
      <c r="AD10" s="5"/>
      <c r="AE10" s="5"/>
      <c r="AF10" s="5"/>
      <c r="AG10" s="5"/>
      <c r="AH10" s="5"/>
      <c r="AI10" s="5">
        <v>3</v>
      </c>
      <c r="AJ10" s="5">
        <v>3</v>
      </c>
      <c r="AK10" s="5">
        <v>1</v>
      </c>
      <c r="AL10" s="5"/>
      <c r="AM10" s="5"/>
      <c r="AN10" s="5"/>
      <c r="AO10" s="5">
        <v>10</v>
      </c>
      <c r="AP10" s="5">
        <f t="shared" si="0"/>
        <v>20</v>
      </c>
      <c r="AQ10" s="5">
        <f t="shared" si="1"/>
        <v>540</v>
      </c>
      <c r="AR10" s="41"/>
      <c r="AS10" s="17"/>
      <c r="AT10" s="17"/>
      <c r="AU10" s="7"/>
      <c r="AV10" s="40"/>
      <c r="AW10" s="40"/>
      <c r="AX10" s="15" t="s">
        <v>24</v>
      </c>
      <c r="AY10" s="1"/>
      <c r="AZ10" s="1"/>
      <c r="BA10" s="1"/>
      <c r="BB10" s="1"/>
      <c r="BC10" s="1"/>
      <c r="BD10" s="1">
        <v>3</v>
      </c>
      <c r="BE10" s="1">
        <v>24</v>
      </c>
      <c r="BF10" s="1"/>
      <c r="BG10" s="1"/>
      <c r="BH10" s="1">
        <v>210</v>
      </c>
      <c r="BI10" s="1">
        <v>6</v>
      </c>
      <c r="BJ10" s="1"/>
      <c r="BK10" s="1">
        <v>64</v>
      </c>
      <c r="BL10" s="1"/>
      <c r="BM10" s="1"/>
      <c r="BN10" s="1">
        <v>26</v>
      </c>
      <c r="BO10" s="1">
        <v>31</v>
      </c>
      <c r="BP10" s="1">
        <v>20</v>
      </c>
      <c r="BQ10" s="1"/>
      <c r="BR10" s="1"/>
      <c r="BS10" s="1">
        <v>26</v>
      </c>
      <c r="BT10" s="1">
        <v>4</v>
      </c>
      <c r="BU10" s="1">
        <v>3</v>
      </c>
      <c r="BV10" s="1"/>
      <c r="BW10" s="1"/>
      <c r="BX10" s="1">
        <f>SUM(AY10:BW10)</f>
        <v>417</v>
      </c>
      <c r="BY10" s="19">
        <f>(AQ10+BX10)</f>
        <v>957</v>
      </c>
      <c r="BZ10" s="26"/>
      <c r="CA10" s="24">
        <f t="shared" si="2"/>
        <v>43.573667711598745</v>
      </c>
      <c r="CB10" s="1">
        <f t="shared" si="3"/>
        <v>56.426332288401255</v>
      </c>
      <c r="CC10" s="40"/>
      <c r="CD10" s="57"/>
      <c r="CE10" s="13"/>
    </row>
    <row r="11" spans="2:86" x14ac:dyDescent="0.25">
      <c r="B11" s="55" t="s">
        <v>108</v>
      </c>
      <c r="C11" s="42" t="s">
        <v>117</v>
      </c>
      <c r="D11" s="3" t="s">
        <v>88</v>
      </c>
      <c r="E11" s="1" t="s">
        <v>91</v>
      </c>
      <c r="F11" s="5">
        <v>950</v>
      </c>
      <c r="G11" s="5">
        <v>92</v>
      </c>
      <c r="H11" s="5">
        <v>6</v>
      </c>
      <c r="I11" s="5">
        <v>29</v>
      </c>
      <c r="J11" s="5">
        <v>39</v>
      </c>
      <c r="K11" s="5">
        <v>83</v>
      </c>
      <c r="L11" s="5">
        <v>66</v>
      </c>
      <c r="M11" s="5"/>
      <c r="N11" s="5">
        <v>12</v>
      </c>
      <c r="O11" s="5"/>
      <c r="P11" s="5">
        <v>3</v>
      </c>
      <c r="Q11" s="5"/>
      <c r="R11" s="5">
        <v>54</v>
      </c>
      <c r="S11" s="5">
        <v>14</v>
      </c>
      <c r="T11" s="5"/>
      <c r="U11" s="5">
        <v>1</v>
      </c>
      <c r="V11" s="5">
        <v>1</v>
      </c>
      <c r="W11" s="5">
        <v>2</v>
      </c>
      <c r="X11" s="5"/>
      <c r="Y11" s="5"/>
      <c r="Z11" s="5"/>
      <c r="AA11" s="5">
        <v>1</v>
      </c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>
        <v>3</v>
      </c>
      <c r="AM11" s="5"/>
      <c r="AN11" s="5"/>
      <c r="AO11" s="5">
        <v>2</v>
      </c>
      <c r="AP11" s="5">
        <f t="shared" si="0"/>
        <v>16</v>
      </c>
      <c r="AQ11" s="5">
        <f t="shared" si="1"/>
        <v>408</v>
      </c>
      <c r="AR11" s="41">
        <f>SUM(AQ11:AQ23)</f>
        <v>2587</v>
      </c>
      <c r="AS11" s="17"/>
      <c r="AT11" s="17"/>
      <c r="AU11" s="7"/>
      <c r="AV11" s="42" t="s">
        <v>108</v>
      </c>
      <c r="AW11" s="42" t="s">
        <v>117</v>
      </c>
      <c r="AX11" s="33" t="s">
        <v>88</v>
      </c>
      <c r="AY11" s="1"/>
      <c r="AZ11" s="1">
        <v>1</v>
      </c>
      <c r="BA11" s="1">
        <v>1</v>
      </c>
      <c r="BB11" s="1"/>
      <c r="BC11" s="1"/>
      <c r="BD11" s="1">
        <v>2</v>
      </c>
      <c r="BE11" s="1">
        <v>18</v>
      </c>
      <c r="BF11" s="1"/>
      <c r="BG11" s="1"/>
      <c r="BH11" s="1">
        <v>131</v>
      </c>
      <c r="BI11" s="1">
        <v>9</v>
      </c>
      <c r="BJ11" s="1"/>
      <c r="BK11" s="1">
        <v>42</v>
      </c>
      <c r="BL11" s="1"/>
      <c r="BM11" s="1"/>
      <c r="BN11" s="1">
        <v>38</v>
      </c>
      <c r="BO11" s="1">
        <v>37</v>
      </c>
      <c r="BP11" s="1">
        <v>24</v>
      </c>
      <c r="BQ11" s="1"/>
      <c r="BR11" s="1"/>
      <c r="BS11" s="1">
        <v>21</v>
      </c>
      <c r="BT11" s="1">
        <v>4</v>
      </c>
      <c r="BU11" s="1"/>
      <c r="BV11" s="1">
        <v>1</v>
      </c>
      <c r="BW11" s="1"/>
      <c r="BX11" s="1">
        <f>SUM(AY11:BW11)</f>
        <v>329</v>
      </c>
      <c r="BY11" s="19">
        <f>(AQ11+BX11)</f>
        <v>737</v>
      </c>
      <c r="BZ11" s="26"/>
      <c r="CA11" s="24">
        <f t="shared" si="2"/>
        <v>44.640434192672998</v>
      </c>
      <c r="CB11" s="1">
        <f t="shared" si="3"/>
        <v>55.359565807327002</v>
      </c>
      <c r="CC11" s="40">
        <f>SUM(BX11:BX23)</f>
        <v>2619</v>
      </c>
      <c r="CD11" s="57">
        <f>SUM(AR11,CC11)</f>
        <v>5206</v>
      </c>
      <c r="CE11" s="13"/>
    </row>
    <row r="12" spans="2:86" x14ac:dyDescent="0.25">
      <c r="B12" s="52"/>
      <c r="C12" s="43"/>
      <c r="D12" s="3" t="s">
        <v>87</v>
      </c>
      <c r="E12" s="1" t="s">
        <v>91</v>
      </c>
      <c r="F12" s="5">
        <v>980</v>
      </c>
      <c r="G12" s="5">
        <v>49</v>
      </c>
      <c r="H12" s="5">
        <v>3</v>
      </c>
      <c r="I12" s="5">
        <v>24</v>
      </c>
      <c r="J12" s="5">
        <v>34</v>
      </c>
      <c r="K12" s="5">
        <v>71</v>
      </c>
      <c r="L12" s="5">
        <v>95</v>
      </c>
      <c r="M12" s="5"/>
      <c r="N12" s="5"/>
      <c r="O12" s="5"/>
      <c r="P12" s="5">
        <v>2</v>
      </c>
      <c r="Q12" s="5">
        <v>8</v>
      </c>
      <c r="R12" s="5">
        <v>86</v>
      </c>
      <c r="S12" s="5">
        <v>9</v>
      </c>
      <c r="T12" s="5"/>
      <c r="U12" s="5">
        <v>1</v>
      </c>
      <c r="V12" s="5">
        <v>1</v>
      </c>
      <c r="W12" s="5">
        <v>2</v>
      </c>
      <c r="X12" s="5"/>
      <c r="Y12" s="5">
        <v>4</v>
      </c>
      <c r="Z12" s="5"/>
      <c r="AA12" s="5">
        <v>1</v>
      </c>
      <c r="AB12" s="5">
        <v>1</v>
      </c>
      <c r="AC12" s="5"/>
      <c r="AD12" s="5"/>
      <c r="AE12" s="5"/>
      <c r="AF12" s="5"/>
      <c r="AG12" s="5"/>
      <c r="AH12" s="5"/>
      <c r="AI12" s="5">
        <v>2</v>
      </c>
      <c r="AJ12" s="5"/>
      <c r="AK12" s="5"/>
      <c r="AL12" s="5"/>
      <c r="AM12" s="5"/>
      <c r="AN12" s="5"/>
      <c r="AO12" s="5">
        <v>6</v>
      </c>
      <c r="AP12" s="5">
        <f t="shared" si="0"/>
        <v>18</v>
      </c>
      <c r="AQ12" s="5">
        <f t="shared" si="1"/>
        <v>399</v>
      </c>
      <c r="AR12" s="41"/>
      <c r="AS12" s="17"/>
      <c r="AT12" s="17"/>
      <c r="AU12" s="7"/>
      <c r="AV12" s="43"/>
      <c r="AW12" s="43"/>
      <c r="AX12" s="33" t="s">
        <v>87</v>
      </c>
      <c r="AY12" s="1"/>
      <c r="AZ12" s="1"/>
      <c r="BA12" s="1">
        <v>2</v>
      </c>
      <c r="BB12" s="1"/>
      <c r="BC12" s="1"/>
      <c r="BD12" s="1">
        <v>2</v>
      </c>
      <c r="BE12" s="1">
        <v>15</v>
      </c>
      <c r="BF12" s="1"/>
      <c r="BG12" s="1"/>
      <c r="BH12" s="1">
        <v>105</v>
      </c>
      <c r="BI12" s="1"/>
      <c r="BJ12" s="1"/>
      <c r="BK12" s="1">
        <v>32</v>
      </c>
      <c r="BL12" s="1"/>
      <c r="BM12" s="1"/>
      <c r="BN12" s="1">
        <v>31</v>
      </c>
      <c r="BO12" s="1">
        <v>27</v>
      </c>
      <c r="BP12" s="1">
        <v>16</v>
      </c>
      <c r="BQ12" s="1"/>
      <c r="BR12" s="1"/>
      <c r="BS12" s="1">
        <v>16</v>
      </c>
      <c r="BT12" s="1">
        <v>4</v>
      </c>
      <c r="BU12" s="1">
        <v>4</v>
      </c>
      <c r="BV12" s="1">
        <v>1</v>
      </c>
      <c r="BW12" s="1"/>
      <c r="BX12" s="1">
        <f>SUM(AY12:BW12)</f>
        <v>255</v>
      </c>
      <c r="BY12" s="19">
        <f>(AQ12+BX12)</f>
        <v>654</v>
      </c>
      <c r="BZ12" s="26"/>
      <c r="CA12" s="24">
        <f t="shared" si="2"/>
        <v>38.990825688073393</v>
      </c>
      <c r="CB12" s="1">
        <f t="shared" si="3"/>
        <v>61.009174311926607</v>
      </c>
      <c r="CC12" s="40"/>
      <c r="CD12" s="57"/>
      <c r="CE12" s="13"/>
      <c r="CH12" s="9"/>
    </row>
    <row r="13" spans="2:86" x14ac:dyDescent="0.25">
      <c r="B13" s="52"/>
      <c r="C13" s="43"/>
      <c r="D13" s="3" t="s">
        <v>86</v>
      </c>
      <c r="E13" s="1" t="s">
        <v>91</v>
      </c>
      <c r="F13" s="5">
        <v>980</v>
      </c>
      <c r="G13" s="5">
        <v>15</v>
      </c>
      <c r="H13" s="5"/>
      <c r="I13" s="5">
        <v>14</v>
      </c>
      <c r="J13" s="5">
        <v>15</v>
      </c>
      <c r="K13" s="5">
        <v>41</v>
      </c>
      <c r="L13" s="5">
        <v>24</v>
      </c>
      <c r="M13" s="5"/>
      <c r="N13" s="5">
        <v>5</v>
      </c>
      <c r="O13" s="5"/>
      <c r="P13" s="5"/>
      <c r="Q13" s="5">
        <v>7</v>
      </c>
      <c r="R13" s="5">
        <v>30</v>
      </c>
      <c r="S13" s="5">
        <v>2</v>
      </c>
      <c r="T13" s="5">
        <v>1</v>
      </c>
      <c r="U13" s="5">
        <v>1</v>
      </c>
      <c r="V13" s="5">
        <v>1</v>
      </c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>
        <v>3</v>
      </c>
      <c r="AP13" s="5">
        <f t="shared" si="0"/>
        <v>13</v>
      </c>
      <c r="AQ13" s="5">
        <f t="shared" si="1"/>
        <v>159</v>
      </c>
      <c r="AR13" s="41"/>
      <c r="AS13" s="17"/>
      <c r="AT13" s="17"/>
      <c r="AU13" s="7"/>
      <c r="AV13" s="43"/>
      <c r="AW13" s="43"/>
      <c r="AX13" s="33" t="s">
        <v>86</v>
      </c>
      <c r="AY13" s="1"/>
      <c r="AZ13" s="1"/>
      <c r="BA13" s="1">
        <v>1</v>
      </c>
      <c r="BB13" s="1"/>
      <c r="BC13" s="1">
        <v>1</v>
      </c>
      <c r="BD13" s="1"/>
      <c r="BE13" s="1">
        <v>12</v>
      </c>
      <c r="BF13" s="1"/>
      <c r="BG13" s="1"/>
      <c r="BH13" s="1">
        <v>165</v>
      </c>
      <c r="BI13" s="1">
        <v>2</v>
      </c>
      <c r="BJ13" s="1"/>
      <c r="BK13" s="1">
        <v>24</v>
      </c>
      <c r="BL13" s="1"/>
      <c r="BM13" s="1"/>
      <c r="BN13" s="1">
        <v>18</v>
      </c>
      <c r="BO13" s="1">
        <v>24</v>
      </c>
      <c r="BP13" s="1">
        <v>12</v>
      </c>
      <c r="BQ13" s="1"/>
      <c r="BR13" s="1"/>
      <c r="BS13" s="1">
        <v>13</v>
      </c>
      <c r="BT13" s="1">
        <v>4</v>
      </c>
      <c r="BU13" s="1">
        <v>9</v>
      </c>
      <c r="BV13" s="1">
        <v>2</v>
      </c>
      <c r="BW13" s="1"/>
      <c r="BX13" s="1">
        <f>SUM(AY13:BW13)</f>
        <v>287</v>
      </c>
      <c r="BY13" s="19">
        <f>(AQ13+BX13)</f>
        <v>446</v>
      </c>
      <c r="BZ13" s="26"/>
      <c r="CA13" s="24">
        <f t="shared" si="2"/>
        <v>64.349775784753362</v>
      </c>
      <c r="CB13" s="1">
        <f t="shared" si="3"/>
        <v>35.650224215246638</v>
      </c>
      <c r="CC13" s="40"/>
      <c r="CD13" s="57"/>
      <c r="CE13" s="13"/>
    </row>
    <row r="14" spans="2:86" x14ac:dyDescent="0.25">
      <c r="B14" s="52"/>
      <c r="C14" s="43"/>
      <c r="D14" s="3" t="s">
        <v>85</v>
      </c>
      <c r="E14" s="1" t="s">
        <v>91</v>
      </c>
      <c r="F14" s="5">
        <v>980</v>
      </c>
      <c r="G14" s="5">
        <v>44</v>
      </c>
      <c r="H14" s="5">
        <v>1</v>
      </c>
      <c r="I14" s="5">
        <v>21</v>
      </c>
      <c r="J14" s="5">
        <v>22</v>
      </c>
      <c r="K14" s="5">
        <v>51</v>
      </c>
      <c r="L14" s="5">
        <v>60</v>
      </c>
      <c r="M14" s="5">
        <v>2</v>
      </c>
      <c r="N14" s="5">
        <v>6</v>
      </c>
      <c r="O14" s="5"/>
      <c r="P14" s="5"/>
      <c r="Q14" s="5"/>
      <c r="R14" s="5">
        <v>61</v>
      </c>
      <c r="S14" s="5">
        <v>4</v>
      </c>
      <c r="T14" s="5">
        <v>1</v>
      </c>
      <c r="U14" s="5">
        <v>1</v>
      </c>
      <c r="V14" s="5">
        <v>1</v>
      </c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>
        <v>1</v>
      </c>
      <c r="AK14" s="5"/>
      <c r="AL14" s="5"/>
      <c r="AM14" s="5"/>
      <c r="AN14" s="5"/>
      <c r="AO14" s="5">
        <v>2</v>
      </c>
      <c r="AP14" s="5">
        <f t="shared" si="0"/>
        <v>15</v>
      </c>
      <c r="AQ14" s="5">
        <f t="shared" si="1"/>
        <v>278</v>
      </c>
      <c r="AR14" s="41"/>
      <c r="AS14" s="17"/>
      <c r="AT14" s="17"/>
      <c r="AU14" s="7"/>
      <c r="AV14" s="43"/>
      <c r="AW14" s="43"/>
      <c r="AX14" s="33" t="s">
        <v>85</v>
      </c>
      <c r="AY14" s="1">
        <v>1</v>
      </c>
      <c r="AZ14" s="1"/>
      <c r="BA14" s="1"/>
      <c r="BB14" s="1"/>
      <c r="BC14" s="1"/>
      <c r="BD14" s="1">
        <v>1</v>
      </c>
      <c r="BE14" s="1">
        <v>6</v>
      </c>
      <c r="BF14" s="1"/>
      <c r="BG14" s="1"/>
      <c r="BH14" s="1">
        <v>98</v>
      </c>
      <c r="BI14" s="1">
        <v>2</v>
      </c>
      <c r="BJ14" s="1"/>
      <c r="BK14" s="1">
        <v>10</v>
      </c>
      <c r="BL14" s="1"/>
      <c r="BM14" s="1"/>
      <c r="BN14" s="1">
        <v>36</v>
      </c>
      <c r="BO14" s="1">
        <v>28</v>
      </c>
      <c r="BP14" s="1">
        <v>4</v>
      </c>
      <c r="BQ14" s="1"/>
      <c r="BR14" s="1"/>
      <c r="BS14" s="1">
        <v>12</v>
      </c>
      <c r="BT14" s="1">
        <v>3</v>
      </c>
      <c r="BU14" s="1">
        <v>4</v>
      </c>
      <c r="BV14" s="1"/>
      <c r="BW14" s="1"/>
      <c r="BX14" s="1">
        <f>SUM(AY14:BW14)</f>
        <v>205</v>
      </c>
      <c r="BY14" s="19">
        <f>(AQ14+BX14)</f>
        <v>483</v>
      </c>
      <c r="BZ14" s="26"/>
      <c r="CA14" s="24">
        <f t="shared" si="2"/>
        <v>42.443064182194618</v>
      </c>
      <c r="CB14" s="1">
        <f t="shared" si="3"/>
        <v>57.556935817805382</v>
      </c>
      <c r="CC14" s="40"/>
      <c r="CD14" s="57"/>
      <c r="CE14" s="13"/>
    </row>
    <row r="15" spans="2:86" x14ac:dyDescent="0.25">
      <c r="B15" s="52"/>
      <c r="C15" s="43"/>
      <c r="D15" s="3" t="s">
        <v>84</v>
      </c>
      <c r="E15" s="1" t="s">
        <v>91</v>
      </c>
      <c r="F15" s="5">
        <v>980</v>
      </c>
      <c r="G15" s="5">
        <v>11</v>
      </c>
      <c r="H15" s="5"/>
      <c r="I15" s="5">
        <v>4</v>
      </c>
      <c r="J15" s="5">
        <v>6</v>
      </c>
      <c r="K15" s="5">
        <v>12</v>
      </c>
      <c r="L15" s="5">
        <v>15</v>
      </c>
      <c r="M15" s="5"/>
      <c r="N15" s="5"/>
      <c r="O15" s="5"/>
      <c r="P15" s="5"/>
      <c r="Q15" s="5">
        <v>7</v>
      </c>
      <c r="R15" s="5">
        <v>14</v>
      </c>
      <c r="S15" s="5"/>
      <c r="T15" s="5"/>
      <c r="U15" s="5">
        <v>2</v>
      </c>
      <c r="V15" s="5">
        <v>0</v>
      </c>
      <c r="W15" s="5">
        <v>2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>
        <v>1</v>
      </c>
      <c r="AP15" s="5">
        <f t="shared" si="0"/>
        <v>11</v>
      </c>
      <c r="AQ15" s="5">
        <f t="shared" si="1"/>
        <v>74</v>
      </c>
      <c r="AR15" s="41"/>
      <c r="AS15" s="17"/>
      <c r="AT15" s="17"/>
      <c r="AU15" s="7"/>
      <c r="AV15" s="43"/>
      <c r="AW15" s="43"/>
      <c r="AX15" s="33" t="s">
        <v>84</v>
      </c>
      <c r="AY15" s="1"/>
      <c r="AZ15" s="1"/>
      <c r="BA15" s="1"/>
      <c r="BB15" s="1"/>
      <c r="BC15" s="1"/>
      <c r="BD15" s="1"/>
      <c r="BE15" s="1">
        <v>7</v>
      </c>
      <c r="BF15" s="1"/>
      <c r="BG15" s="1"/>
      <c r="BH15" s="1">
        <v>102</v>
      </c>
      <c r="BI15" s="1">
        <v>1</v>
      </c>
      <c r="BJ15" s="1"/>
      <c r="BK15" s="1">
        <v>7</v>
      </c>
      <c r="BL15" s="1"/>
      <c r="BM15" s="1"/>
      <c r="BN15" s="1">
        <v>16</v>
      </c>
      <c r="BO15" s="1">
        <v>9</v>
      </c>
      <c r="BP15" s="1">
        <v>6</v>
      </c>
      <c r="BQ15" s="1"/>
      <c r="BR15" s="1"/>
      <c r="BS15" s="1"/>
      <c r="BT15" s="1"/>
      <c r="BU15" s="1">
        <v>1</v>
      </c>
      <c r="BV15" s="1"/>
      <c r="BW15" s="1"/>
      <c r="BX15" s="1">
        <f>SUM(AY15:BW15)</f>
        <v>149</v>
      </c>
      <c r="BY15" s="19">
        <f>(AQ15+BX15)</f>
        <v>223</v>
      </c>
      <c r="BZ15" s="26"/>
      <c r="CA15" s="24">
        <f t="shared" si="2"/>
        <v>66.816143497757849</v>
      </c>
      <c r="CB15" s="1">
        <f t="shared" si="3"/>
        <v>33.183856502242151</v>
      </c>
      <c r="CC15" s="40"/>
      <c r="CD15" s="57"/>
      <c r="CE15" s="13"/>
    </row>
    <row r="16" spans="2:86" x14ac:dyDescent="0.25">
      <c r="B16" s="52"/>
      <c r="C16" s="43"/>
      <c r="D16" s="3" t="s">
        <v>83</v>
      </c>
      <c r="E16" s="1" t="s">
        <v>91</v>
      </c>
      <c r="F16" s="5">
        <v>1000</v>
      </c>
      <c r="G16" s="5">
        <v>59</v>
      </c>
      <c r="H16" s="5">
        <v>2</v>
      </c>
      <c r="I16" s="5">
        <v>23</v>
      </c>
      <c r="J16" s="5">
        <v>37</v>
      </c>
      <c r="K16" s="5">
        <v>70</v>
      </c>
      <c r="L16" s="5">
        <v>81</v>
      </c>
      <c r="M16" s="5">
        <v>10</v>
      </c>
      <c r="N16" s="5"/>
      <c r="O16" s="5"/>
      <c r="P16" s="5"/>
      <c r="Q16" s="5">
        <v>26</v>
      </c>
      <c r="R16" s="5">
        <v>107</v>
      </c>
      <c r="S16" s="5">
        <v>12</v>
      </c>
      <c r="T16" s="5">
        <v>2</v>
      </c>
      <c r="U16" s="5">
        <v>2</v>
      </c>
      <c r="V16" s="5">
        <v>0</v>
      </c>
      <c r="W16" s="5"/>
      <c r="X16" s="5"/>
      <c r="Y16" s="5">
        <v>3</v>
      </c>
      <c r="Z16" s="5"/>
      <c r="AA16" s="5">
        <v>1</v>
      </c>
      <c r="AB16" s="5"/>
      <c r="AC16" s="5"/>
      <c r="AD16" s="5"/>
      <c r="AE16" s="5"/>
      <c r="AF16" s="5"/>
      <c r="AG16" s="5"/>
      <c r="AH16" s="5"/>
      <c r="AI16" s="5"/>
      <c r="AJ16" s="5">
        <v>1</v>
      </c>
      <c r="AK16" s="5"/>
      <c r="AL16" s="5">
        <v>4</v>
      </c>
      <c r="AM16" s="5">
        <v>1</v>
      </c>
      <c r="AN16" s="5">
        <v>1</v>
      </c>
      <c r="AO16" s="5">
        <v>1</v>
      </c>
      <c r="AP16" s="5">
        <f t="shared" si="0"/>
        <v>20</v>
      </c>
      <c r="AQ16" s="5">
        <f t="shared" si="1"/>
        <v>443</v>
      </c>
      <c r="AR16" s="41"/>
      <c r="AS16" s="17"/>
      <c r="AT16" s="17"/>
      <c r="AU16" s="7"/>
      <c r="AV16" s="43"/>
      <c r="AW16" s="43"/>
      <c r="AX16" s="33" t="s">
        <v>83</v>
      </c>
      <c r="AY16" s="1"/>
      <c r="AZ16" s="1">
        <v>1</v>
      </c>
      <c r="BA16" s="1"/>
      <c r="BB16" s="1"/>
      <c r="BC16" s="1"/>
      <c r="BD16" s="1"/>
      <c r="BE16" s="1">
        <v>9</v>
      </c>
      <c r="BF16" s="1"/>
      <c r="BG16" s="1"/>
      <c r="BH16" s="1">
        <v>120</v>
      </c>
      <c r="BI16" s="1">
        <v>4</v>
      </c>
      <c r="BJ16" s="1"/>
      <c r="BK16" s="1">
        <v>7</v>
      </c>
      <c r="BL16" s="1"/>
      <c r="BM16" s="1"/>
      <c r="BN16" s="1">
        <v>73</v>
      </c>
      <c r="BO16" s="1">
        <v>45</v>
      </c>
      <c r="BP16" s="1">
        <v>10</v>
      </c>
      <c r="BQ16" s="1"/>
      <c r="BR16" s="1"/>
      <c r="BS16" s="1">
        <v>12</v>
      </c>
      <c r="BT16" s="1">
        <v>5</v>
      </c>
      <c r="BU16" s="1">
        <v>3</v>
      </c>
      <c r="BV16" s="1">
        <v>1</v>
      </c>
      <c r="BW16" s="1"/>
      <c r="BX16" s="1">
        <f>SUM(AY16:BW16)</f>
        <v>290</v>
      </c>
      <c r="BY16" s="19">
        <f>(AQ16+BX16)</f>
        <v>733</v>
      </c>
      <c r="BZ16" s="26"/>
      <c r="CA16" s="24">
        <f t="shared" si="2"/>
        <v>39.563437926330153</v>
      </c>
      <c r="CB16" s="1">
        <f t="shared" si="3"/>
        <v>60.436562073669847</v>
      </c>
      <c r="CC16" s="40"/>
      <c r="CD16" s="57"/>
      <c r="CE16" s="13"/>
    </row>
    <row r="17" spans="2:83" x14ac:dyDescent="0.25">
      <c r="B17" s="52"/>
      <c r="C17" s="43"/>
      <c r="D17" s="3" t="s">
        <v>82</v>
      </c>
      <c r="E17" s="1" t="s">
        <v>91</v>
      </c>
      <c r="F17" s="5">
        <v>1000</v>
      </c>
      <c r="G17" s="5">
        <v>28</v>
      </c>
      <c r="H17" s="5">
        <v>1</v>
      </c>
      <c r="I17" s="5">
        <v>13</v>
      </c>
      <c r="J17" s="5">
        <v>13</v>
      </c>
      <c r="K17" s="5">
        <v>41</v>
      </c>
      <c r="L17" s="5">
        <v>36</v>
      </c>
      <c r="M17" s="5"/>
      <c r="N17" s="5"/>
      <c r="O17" s="5"/>
      <c r="P17" s="5"/>
      <c r="Q17" s="5">
        <v>12</v>
      </c>
      <c r="R17" s="5"/>
      <c r="S17" s="5">
        <v>33</v>
      </c>
      <c r="T17" s="5"/>
      <c r="U17" s="5">
        <v>1</v>
      </c>
      <c r="V17" s="5">
        <v>0</v>
      </c>
      <c r="W17" s="5">
        <v>2</v>
      </c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>
        <v>1</v>
      </c>
      <c r="AK17" s="5"/>
      <c r="AL17" s="5"/>
      <c r="AM17" s="5"/>
      <c r="AN17" s="5"/>
      <c r="AO17" s="5">
        <v>1</v>
      </c>
      <c r="AP17" s="5">
        <f t="shared" si="0"/>
        <v>13</v>
      </c>
      <c r="AQ17" s="5">
        <f t="shared" si="1"/>
        <v>182</v>
      </c>
      <c r="AR17" s="41"/>
      <c r="AS17" s="17"/>
      <c r="AT17" s="17"/>
      <c r="AU17" s="7"/>
      <c r="AV17" s="43"/>
      <c r="AW17" s="43"/>
      <c r="AX17" s="33" t="s">
        <v>82</v>
      </c>
      <c r="AY17" s="1"/>
      <c r="AZ17" s="1"/>
      <c r="BA17" s="1">
        <v>1</v>
      </c>
      <c r="BB17" s="1"/>
      <c r="BC17" s="1"/>
      <c r="BD17" s="1"/>
      <c r="BE17" s="1">
        <v>9</v>
      </c>
      <c r="BF17" s="1"/>
      <c r="BG17" s="1"/>
      <c r="BH17" s="1">
        <v>175</v>
      </c>
      <c r="BI17" s="1"/>
      <c r="BJ17" s="1"/>
      <c r="BK17" s="1">
        <v>12</v>
      </c>
      <c r="BL17" s="1"/>
      <c r="BM17" s="1"/>
      <c r="BN17" s="1">
        <v>26</v>
      </c>
      <c r="BO17" s="1">
        <v>28</v>
      </c>
      <c r="BP17" s="1">
        <v>7</v>
      </c>
      <c r="BQ17" s="1"/>
      <c r="BR17" s="1"/>
      <c r="BS17" s="1">
        <v>6</v>
      </c>
      <c r="BT17" s="1">
        <v>5</v>
      </c>
      <c r="BU17" s="1">
        <v>4</v>
      </c>
      <c r="BV17" s="1"/>
      <c r="BW17" s="1"/>
      <c r="BX17" s="1">
        <f>SUM(AY17:BW17)</f>
        <v>273</v>
      </c>
      <c r="BY17" s="19">
        <f>(AQ17+BX17)</f>
        <v>455</v>
      </c>
      <c r="BZ17" s="26"/>
      <c r="CA17" s="24">
        <f t="shared" si="2"/>
        <v>60</v>
      </c>
      <c r="CB17" s="1">
        <f t="shared" si="3"/>
        <v>40</v>
      </c>
      <c r="CC17" s="40"/>
      <c r="CD17" s="57"/>
      <c r="CE17" s="13"/>
    </row>
    <row r="18" spans="2:83" x14ac:dyDescent="0.25">
      <c r="B18" s="52"/>
      <c r="C18" s="43"/>
      <c r="D18" s="3" t="s">
        <v>81</v>
      </c>
      <c r="E18" s="1" t="s">
        <v>91</v>
      </c>
      <c r="F18" s="5">
        <v>900</v>
      </c>
      <c r="G18" s="5"/>
      <c r="H18" s="5"/>
      <c r="I18" s="5"/>
      <c r="J18" s="5"/>
      <c r="K18" s="5">
        <v>12</v>
      </c>
      <c r="L18" s="5"/>
      <c r="M18" s="5"/>
      <c r="N18" s="5"/>
      <c r="O18" s="5"/>
      <c r="P18" s="5"/>
      <c r="Q18" s="5">
        <v>4</v>
      </c>
      <c r="R18" s="5"/>
      <c r="S18" s="5"/>
      <c r="T18" s="5"/>
      <c r="U18" s="5"/>
      <c r="V18" s="5">
        <v>0</v>
      </c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>
        <f t="shared" si="0"/>
        <v>3</v>
      </c>
      <c r="AQ18" s="5">
        <f t="shared" si="1"/>
        <v>16</v>
      </c>
      <c r="AR18" s="41"/>
      <c r="AS18" s="17"/>
      <c r="AT18" s="17"/>
      <c r="AU18" s="7"/>
      <c r="AV18" s="43"/>
      <c r="AW18" s="43"/>
      <c r="AX18" s="33" t="s">
        <v>81</v>
      </c>
      <c r="AY18" s="1"/>
      <c r="AZ18" s="1"/>
      <c r="BA18" s="1"/>
      <c r="BB18" s="1"/>
      <c r="BC18" s="1"/>
      <c r="BD18" s="1"/>
      <c r="BE18" s="1">
        <v>6</v>
      </c>
      <c r="BF18" s="1"/>
      <c r="BG18" s="1"/>
      <c r="BH18" s="1">
        <v>49</v>
      </c>
      <c r="BI18" s="1">
        <v>1</v>
      </c>
      <c r="BJ18" s="1"/>
      <c r="BK18" s="1">
        <v>5</v>
      </c>
      <c r="BL18" s="1"/>
      <c r="BM18" s="1"/>
      <c r="BN18" s="1">
        <v>5</v>
      </c>
      <c r="BO18" s="1">
        <v>11</v>
      </c>
      <c r="BP18" s="1"/>
      <c r="BQ18" s="1"/>
      <c r="BR18" s="1"/>
      <c r="BS18" s="1">
        <v>5</v>
      </c>
      <c r="BT18" s="1"/>
      <c r="BU18" s="1">
        <v>1</v>
      </c>
      <c r="BV18" s="1"/>
      <c r="BW18" s="1"/>
      <c r="BX18" s="1">
        <f>SUM(AY18:BW18)</f>
        <v>83</v>
      </c>
      <c r="BY18" s="19">
        <f>(AQ18+BX18)</f>
        <v>99</v>
      </c>
      <c r="BZ18" s="26"/>
      <c r="CA18" s="24">
        <f t="shared" si="2"/>
        <v>83.838383838383834</v>
      </c>
      <c r="CB18" s="1">
        <f t="shared" si="3"/>
        <v>16.161616161616166</v>
      </c>
      <c r="CC18" s="40"/>
      <c r="CD18" s="57"/>
      <c r="CE18" s="13"/>
    </row>
    <row r="19" spans="2:83" x14ac:dyDescent="0.25">
      <c r="B19" s="52"/>
      <c r="C19" s="43"/>
      <c r="D19" s="3" t="s">
        <v>80</v>
      </c>
      <c r="E19" s="1" t="s">
        <v>91</v>
      </c>
      <c r="F19" s="5">
        <v>900</v>
      </c>
      <c r="G19" s="5">
        <v>6</v>
      </c>
      <c r="H19" s="5"/>
      <c r="I19" s="5">
        <v>10</v>
      </c>
      <c r="J19" s="5"/>
      <c r="K19" s="5">
        <v>21</v>
      </c>
      <c r="L19" s="5">
        <v>20</v>
      </c>
      <c r="M19" s="5"/>
      <c r="N19" s="5"/>
      <c r="O19" s="5"/>
      <c r="P19" s="5"/>
      <c r="Q19" s="5"/>
      <c r="R19" s="5">
        <v>17</v>
      </c>
      <c r="S19" s="5"/>
      <c r="T19" s="5"/>
      <c r="U19" s="5">
        <v>2</v>
      </c>
      <c r="V19" s="5">
        <v>0</v>
      </c>
      <c r="W19" s="5">
        <v>2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>
        <v>1</v>
      </c>
      <c r="AK19" s="5"/>
      <c r="AL19" s="5"/>
      <c r="AM19" s="5"/>
      <c r="AN19" s="5"/>
      <c r="AO19" s="5"/>
      <c r="AP19" s="5">
        <f t="shared" si="0"/>
        <v>9</v>
      </c>
      <c r="AQ19" s="5">
        <f t="shared" si="1"/>
        <v>79</v>
      </c>
      <c r="AR19" s="41"/>
      <c r="AS19" s="17"/>
      <c r="AT19" s="17"/>
      <c r="AU19" s="7"/>
      <c r="AV19" s="43"/>
      <c r="AW19" s="43"/>
      <c r="AX19" s="33" t="s">
        <v>80</v>
      </c>
      <c r="AY19" s="1"/>
      <c r="AZ19" s="1"/>
      <c r="BA19" s="1"/>
      <c r="BB19" s="1"/>
      <c r="BC19" s="1"/>
      <c r="BD19" s="1"/>
      <c r="BE19" s="1">
        <v>5</v>
      </c>
      <c r="BF19" s="1">
        <v>1</v>
      </c>
      <c r="BG19" s="1"/>
      <c r="BH19" s="1">
        <v>95</v>
      </c>
      <c r="BI19" s="1"/>
      <c r="BJ19" s="1"/>
      <c r="BK19" s="1"/>
      <c r="BL19" s="1"/>
      <c r="BM19" s="1"/>
      <c r="BN19" s="1">
        <v>10</v>
      </c>
      <c r="BO19" s="1">
        <v>5</v>
      </c>
      <c r="BP19" s="1">
        <v>3</v>
      </c>
      <c r="BQ19" s="1"/>
      <c r="BR19" s="1"/>
      <c r="BS19" s="1">
        <v>5</v>
      </c>
      <c r="BT19" s="1">
        <v>1</v>
      </c>
      <c r="BU19" s="1">
        <v>8</v>
      </c>
      <c r="BV19" s="1"/>
      <c r="BW19" s="1"/>
      <c r="BX19" s="1">
        <f>SUM(AY19:BW19)</f>
        <v>133</v>
      </c>
      <c r="BY19" s="19">
        <f>(AQ19+BX19)</f>
        <v>212</v>
      </c>
      <c r="BZ19" s="26"/>
      <c r="CA19" s="24">
        <f t="shared" si="2"/>
        <v>62.735849056603776</v>
      </c>
      <c r="CB19" s="1">
        <f t="shared" si="3"/>
        <v>37.264150943396224</v>
      </c>
      <c r="CC19" s="40"/>
      <c r="CD19" s="57"/>
      <c r="CE19" s="13"/>
    </row>
    <row r="20" spans="2:83" x14ac:dyDescent="0.25">
      <c r="B20" s="52"/>
      <c r="C20" s="43"/>
      <c r="D20" s="3" t="s">
        <v>79</v>
      </c>
      <c r="E20" s="1" t="s">
        <v>91</v>
      </c>
      <c r="F20" s="5">
        <v>980</v>
      </c>
      <c r="G20" s="5">
        <v>46</v>
      </c>
      <c r="H20" s="5">
        <v>3</v>
      </c>
      <c r="I20" s="5">
        <v>17</v>
      </c>
      <c r="J20" s="5">
        <v>21</v>
      </c>
      <c r="K20" s="5">
        <v>56</v>
      </c>
      <c r="L20" s="5">
        <v>37</v>
      </c>
      <c r="M20" s="5"/>
      <c r="N20" s="5"/>
      <c r="O20" s="5"/>
      <c r="P20" s="5">
        <v>4</v>
      </c>
      <c r="Q20" s="5">
        <v>9</v>
      </c>
      <c r="R20" s="5">
        <v>56</v>
      </c>
      <c r="S20" s="5">
        <v>3</v>
      </c>
      <c r="T20" s="5">
        <v>1</v>
      </c>
      <c r="U20" s="5">
        <v>1</v>
      </c>
      <c r="V20" s="5">
        <v>0</v>
      </c>
      <c r="W20" s="5">
        <v>1</v>
      </c>
      <c r="X20" s="5"/>
      <c r="Y20" s="5">
        <v>2</v>
      </c>
      <c r="Z20" s="5"/>
      <c r="AA20" s="5">
        <v>1</v>
      </c>
      <c r="AB20" s="5"/>
      <c r="AC20" s="5"/>
      <c r="AD20" s="5"/>
      <c r="AE20" s="5"/>
      <c r="AF20" s="5"/>
      <c r="AG20" s="5"/>
      <c r="AH20" s="5"/>
      <c r="AI20" s="5"/>
      <c r="AJ20" s="5"/>
      <c r="AK20" s="5">
        <v>1</v>
      </c>
      <c r="AL20" s="5">
        <v>3</v>
      </c>
      <c r="AM20" s="5"/>
      <c r="AN20" s="5"/>
      <c r="AO20" s="5">
        <v>4</v>
      </c>
      <c r="AP20" s="5">
        <f t="shared" si="0"/>
        <v>19</v>
      </c>
      <c r="AQ20" s="5">
        <f t="shared" si="1"/>
        <v>266</v>
      </c>
      <c r="AR20" s="41"/>
      <c r="AS20" s="17"/>
      <c r="AT20" s="17"/>
      <c r="AU20" s="7"/>
      <c r="AV20" s="43"/>
      <c r="AW20" s="43"/>
      <c r="AX20" s="33" t="s">
        <v>79</v>
      </c>
      <c r="AY20" s="1"/>
      <c r="AZ20" s="1"/>
      <c r="BA20" s="1">
        <v>1</v>
      </c>
      <c r="BB20" s="1"/>
      <c r="BC20" s="1"/>
      <c r="BD20" s="1"/>
      <c r="BE20" s="1">
        <v>7</v>
      </c>
      <c r="BF20" s="1"/>
      <c r="BG20" s="1"/>
      <c r="BH20" s="1">
        <v>106</v>
      </c>
      <c r="BI20" s="1">
        <v>4</v>
      </c>
      <c r="BJ20" s="1"/>
      <c r="BK20" s="1">
        <v>16</v>
      </c>
      <c r="BL20" s="1"/>
      <c r="BM20" s="1"/>
      <c r="BN20" s="1">
        <v>22</v>
      </c>
      <c r="BO20" s="1">
        <v>12</v>
      </c>
      <c r="BP20" s="1">
        <v>5</v>
      </c>
      <c r="BQ20" s="1"/>
      <c r="BR20" s="1"/>
      <c r="BS20" s="1">
        <v>12</v>
      </c>
      <c r="BT20" s="1">
        <v>4</v>
      </c>
      <c r="BU20" s="1">
        <v>5</v>
      </c>
      <c r="BV20" s="1"/>
      <c r="BW20" s="1"/>
      <c r="BX20" s="1">
        <f>SUM(AY20:BW20)</f>
        <v>194</v>
      </c>
      <c r="BY20" s="19">
        <f>(AQ20+BX20)</f>
        <v>460</v>
      </c>
      <c r="BZ20" s="26"/>
      <c r="CA20" s="24">
        <f t="shared" si="2"/>
        <v>42.173913043478265</v>
      </c>
      <c r="CB20" s="1">
        <f t="shared" si="3"/>
        <v>57.826086956521735</v>
      </c>
      <c r="CC20" s="40"/>
      <c r="CD20" s="57"/>
      <c r="CE20" s="13"/>
    </row>
    <row r="21" spans="2:83" x14ac:dyDescent="0.25">
      <c r="B21" s="52"/>
      <c r="C21" s="43"/>
      <c r="D21" s="1" t="s">
        <v>23</v>
      </c>
      <c r="E21" s="1" t="s">
        <v>91</v>
      </c>
      <c r="F21" s="5">
        <v>1000</v>
      </c>
      <c r="G21" s="5">
        <v>31</v>
      </c>
      <c r="H21" s="5"/>
      <c r="I21" s="5">
        <v>4</v>
      </c>
      <c r="J21" s="5">
        <v>11</v>
      </c>
      <c r="K21" s="5">
        <v>44</v>
      </c>
      <c r="L21" s="5">
        <v>14</v>
      </c>
      <c r="M21" s="5"/>
      <c r="N21" s="5"/>
      <c r="O21" s="5"/>
      <c r="P21" s="5"/>
      <c r="Q21" s="5">
        <v>8</v>
      </c>
      <c r="R21" s="5">
        <v>23</v>
      </c>
      <c r="S21" s="5">
        <v>27</v>
      </c>
      <c r="T21" s="5">
        <v>1</v>
      </c>
      <c r="U21" s="5"/>
      <c r="V21" s="5">
        <v>0</v>
      </c>
      <c r="W21" s="5">
        <v>5</v>
      </c>
      <c r="X21" s="5"/>
      <c r="Y21" s="5">
        <v>2</v>
      </c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>
        <v>3</v>
      </c>
      <c r="AP21" s="5">
        <f t="shared" si="0"/>
        <v>13</v>
      </c>
      <c r="AQ21" s="5">
        <f t="shared" si="1"/>
        <v>173</v>
      </c>
      <c r="AR21" s="41"/>
      <c r="AS21" s="17"/>
      <c r="AT21" s="17"/>
      <c r="AU21" s="7"/>
      <c r="AV21" s="43"/>
      <c r="AW21" s="43"/>
      <c r="AX21" s="15" t="s">
        <v>23</v>
      </c>
      <c r="AY21" s="1"/>
      <c r="AZ21" s="1"/>
      <c r="BA21" s="1"/>
      <c r="BB21" s="1"/>
      <c r="BC21" s="1"/>
      <c r="BD21" s="1">
        <v>2</v>
      </c>
      <c r="BE21" s="1">
        <v>15</v>
      </c>
      <c r="BF21" s="1"/>
      <c r="BG21" s="1"/>
      <c r="BH21" s="1">
        <v>137</v>
      </c>
      <c r="BI21" s="1">
        <v>5</v>
      </c>
      <c r="BJ21" s="1"/>
      <c r="BK21" s="1">
        <v>20</v>
      </c>
      <c r="BL21" s="1"/>
      <c r="BM21" s="1"/>
      <c r="BN21" s="1">
        <v>31</v>
      </c>
      <c r="BO21" s="1">
        <v>24</v>
      </c>
      <c r="BP21" s="1">
        <v>8</v>
      </c>
      <c r="BQ21" s="1"/>
      <c r="BR21" s="1"/>
      <c r="BS21" s="1">
        <v>6</v>
      </c>
      <c r="BT21" s="1"/>
      <c r="BU21" s="1"/>
      <c r="BV21" s="1"/>
      <c r="BW21" s="1"/>
      <c r="BX21" s="1">
        <f>SUM(AY21:BW21)</f>
        <v>248</v>
      </c>
      <c r="BY21" s="19">
        <f>(AQ21+BX21)</f>
        <v>421</v>
      </c>
      <c r="BZ21" s="26"/>
      <c r="CA21" s="24">
        <f t="shared" si="2"/>
        <v>58.907363420427551</v>
      </c>
      <c r="CB21" s="1">
        <f t="shared" si="3"/>
        <v>41.092636579572449</v>
      </c>
      <c r="CC21" s="40"/>
      <c r="CD21" s="57"/>
      <c r="CE21" s="13"/>
    </row>
    <row r="22" spans="2:83" x14ac:dyDescent="0.25">
      <c r="B22" s="52"/>
      <c r="C22" s="43"/>
      <c r="D22" s="3" t="s">
        <v>78</v>
      </c>
      <c r="E22" s="1" t="s">
        <v>92</v>
      </c>
      <c r="F22" s="5">
        <v>900</v>
      </c>
      <c r="G22" s="5">
        <v>5</v>
      </c>
      <c r="H22" s="5"/>
      <c r="I22" s="5">
        <v>4</v>
      </c>
      <c r="J22" s="5">
        <v>8</v>
      </c>
      <c r="K22" s="5">
        <v>9</v>
      </c>
      <c r="L22" s="5">
        <v>10</v>
      </c>
      <c r="M22" s="5"/>
      <c r="N22" s="5"/>
      <c r="O22" s="5"/>
      <c r="P22" s="5"/>
      <c r="Q22" s="5">
        <v>5</v>
      </c>
      <c r="R22" s="5">
        <v>5</v>
      </c>
      <c r="S22" s="5">
        <v>6</v>
      </c>
      <c r="T22" s="5"/>
      <c r="U22" s="5"/>
      <c r="V22" s="5">
        <v>0</v>
      </c>
      <c r="W22" s="5">
        <v>2</v>
      </c>
      <c r="X22" s="5"/>
      <c r="Y22" s="5"/>
      <c r="Z22" s="5"/>
      <c r="AA22" s="5"/>
      <c r="AB22" s="5">
        <v>1</v>
      </c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>
        <f t="shared" si="0"/>
        <v>11</v>
      </c>
      <c r="AQ22" s="5">
        <f t="shared" si="1"/>
        <v>55</v>
      </c>
      <c r="AR22" s="41"/>
      <c r="AS22" s="17"/>
      <c r="AT22" s="17"/>
      <c r="AU22" s="7"/>
      <c r="AV22" s="43"/>
      <c r="AW22" s="43"/>
      <c r="AX22" s="33" t="s">
        <v>78</v>
      </c>
      <c r="AY22" s="1"/>
      <c r="AZ22" s="1"/>
      <c r="BA22" s="1"/>
      <c r="BB22" s="1">
        <v>1</v>
      </c>
      <c r="BC22" s="1"/>
      <c r="BD22" s="1"/>
      <c r="BE22" s="1">
        <v>5</v>
      </c>
      <c r="BF22" s="1"/>
      <c r="BG22" s="1"/>
      <c r="BH22" s="1">
        <v>59</v>
      </c>
      <c r="BI22" s="1"/>
      <c r="BJ22" s="1"/>
      <c r="BK22" s="1">
        <v>8</v>
      </c>
      <c r="BL22" s="1"/>
      <c r="BM22" s="1"/>
      <c r="BN22" s="1">
        <v>22</v>
      </c>
      <c r="BO22" s="1">
        <v>6</v>
      </c>
      <c r="BP22" s="1">
        <v>3</v>
      </c>
      <c r="BQ22" s="1"/>
      <c r="BR22" s="1"/>
      <c r="BS22" s="1">
        <v>4</v>
      </c>
      <c r="BT22" s="1"/>
      <c r="BU22" s="1"/>
      <c r="BV22" s="1"/>
      <c r="BW22" s="1"/>
      <c r="BX22" s="1">
        <f>SUM(AY22:BW22)</f>
        <v>108</v>
      </c>
      <c r="BY22" s="19">
        <f>(AQ22+BX22)</f>
        <v>163</v>
      </c>
      <c r="BZ22" s="26"/>
      <c r="CA22" s="24">
        <f t="shared" si="2"/>
        <v>66.257668711656436</v>
      </c>
      <c r="CB22" s="1">
        <f t="shared" si="3"/>
        <v>33.742331288343564</v>
      </c>
      <c r="CC22" s="40"/>
      <c r="CD22" s="57"/>
      <c r="CE22" s="13"/>
    </row>
    <row r="23" spans="2:83" ht="18.75" x14ac:dyDescent="0.3">
      <c r="B23" s="53"/>
      <c r="C23" s="44"/>
      <c r="D23" s="1" t="s">
        <v>22</v>
      </c>
      <c r="E23" s="1" t="s">
        <v>91</v>
      </c>
      <c r="F23" s="5">
        <v>1100</v>
      </c>
      <c r="G23" s="5">
        <v>12</v>
      </c>
      <c r="H23" s="5">
        <v>1</v>
      </c>
      <c r="I23" s="5">
        <v>4</v>
      </c>
      <c r="J23" s="5"/>
      <c r="K23" s="5">
        <v>11</v>
      </c>
      <c r="L23" s="5">
        <v>3</v>
      </c>
      <c r="M23" s="5"/>
      <c r="N23" s="5"/>
      <c r="O23" s="5">
        <v>2</v>
      </c>
      <c r="P23" s="5"/>
      <c r="Q23" s="5"/>
      <c r="R23" s="5">
        <v>6</v>
      </c>
      <c r="S23" s="5">
        <v>15</v>
      </c>
      <c r="T23" s="31">
        <v>1</v>
      </c>
      <c r="U23" s="5"/>
      <c r="V23" s="5">
        <v>0</v>
      </c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>
        <f t="shared" si="0"/>
        <v>10</v>
      </c>
      <c r="AQ23" s="5">
        <f t="shared" si="1"/>
        <v>55</v>
      </c>
      <c r="AR23" s="41"/>
      <c r="AS23" s="17"/>
      <c r="AT23" s="17"/>
      <c r="AU23" s="7"/>
      <c r="AV23" s="44"/>
      <c r="AW23" s="44"/>
      <c r="AX23" s="15" t="s">
        <v>22</v>
      </c>
      <c r="AY23" s="1"/>
      <c r="AZ23" s="1"/>
      <c r="BA23" s="1"/>
      <c r="BB23" s="1"/>
      <c r="BC23" s="1"/>
      <c r="BD23" s="1"/>
      <c r="BE23" s="1"/>
      <c r="BF23" s="34"/>
      <c r="BG23" s="1"/>
      <c r="BH23" s="1">
        <v>51</v>
      </c>
      <c r="BI23" s="1"/>
      <c r="BJ23" s="1"/>
      <c r="BK23" s="1"/>
      <c r="BL23" s="1"/>
      <c r="BM23" s="1"/>
      <c r="BN23" s="1">
        <v>10</v>
      </c>
      <c r="BO23" s="1">
        <v>4</v>
      </c>
      <c r="BP23" s="1"/>
      <c r="BQ23" s="1"/>
      <c r="BR23" s="1"/>
      <c r="BS23" s="1"/>
      <c r="BT23" s="1"/>
      <c r="BU23" s="1"/>
      <c r="BV23" s="1"/>
      <c r="BW23" s="1"/>
      <c r="BX23" s="1">
        <f>SUM(AY23:BW23)</f>
        <v>65</v>
      </c>
      <c r="BY23" s="19">
        <f>(AQ23+BX23)</f>
        <v>120</v>
      </c>
      <c r="BZ23" s="26"/>
      <c r="CA23" s="24">
        <f t="shared" si="2"/>
        <v>54.166666666666664</v>
      </c>
      <c r="CB23" s="1">
        <f t="shared" si="3"/>
        <v>45.833333333333336</v>
      </c>
      <c r="CC23" s="40"/>
      <c r="CD23" s="57"/>
      <c r="CE23" s="13"/>
    </row>
    <row r="24" spans="2:83" x14ac:dyDescent="0.25">
      <c r="B24" s="52" t="s">
        <v>107</v>
      </c>
      <c r="C24" s="50" t="s">
        <v>116</v>
      </c>
      <c r="D24" s="1" t="s">
        <v>21</v>
      </c>
      <c r="E24" s="1" t="s">
        <v>91</v>
      </c>
      <c r="F24" s="5">
        <v>1000</v>
      </c>
      <c r="G24" s="5">
        <v>74</v>
      </c>
      <c r="H24" s="5">
        <v>2</v>
      </c>
      <c r="I24" s="5">
        <v>5</v>
      </c>
      <c r="J24" s="5">
        <v>37</v>
      </c>
      <c r="K24" s="5">
        <v>81</v>
      </c>
      <c r="L24" s="5">
        <v>16</v>
      </c>
      <c r="M24" s="5"/>
      <c r="N24" s="5"/>
      <c r="O24" s="5">
        <v>3</v>
      </c>
      <c r="P24" s="5"/>
      <c r="Q24" s="5"/>
      <c r="R24" s="5">
        <v>14</v>
      </c>
      <c r="S24" s="5">
        <v>84</v>
      </c>
      <c r="T24" s="5"/>
      <c r="U24" s="5">
        <v>5</v>
      </c>
      <c r="V24" s="5">
        <v>1</v>
      </c>
      <c r="W24" s="5">
        <v>2</v>
      </c>
      <c r="X24" s="5"/>
      <c r="Y24" s="5">
        <v>6</v>
      </c>
      <c r="Z24" s="5"/>
      <c r="AA24" s="5"/>
      <c r="AB24" s="5"/>
      <c r="AC24" s="5"/>
      <c r="AD24" s="5"/>
      <c r="AE24" s="5">
        <v>1</v>
      </c>
      <c r="AF24" s="5"/>
      <c r="AG24" s="5">
        <v>1</v>
      </c>
      <c r="AH24" s="5"/>
      <c r="AI24" s="5"/>
      <c r="AJ24" s="5"/>
      <c r="AK24" s="5"/>
      <c r="AL24" s="5"/>
      <c r="AM24" s="5"/>
      <c r="AN24" s="5"/>
      <c r="AO24" s="5"/>
      <c r="AP24" s="5">
        <f t="shared" si="0"/>
        <v>15</v>
      </c>
      <c r="AQ24" s="5">
        <f t="shared" si="1"/>
        <v>332</v>
      </c>
      <c r="AR24" s="41">
        <f>SUM(AQ24:AQ39)</f>
        <v>2899</v>
      </c>
      <c r="AS24" s="17"/>
      <c r="AT24" s="17"/>
      <c r="AU24" s="7"/>
      <c r="AV24" s="42" t="s">
        <v>107</v>
      </c>
      <c r="AW24" s="56" t="s">
        <v>116</v>
      </c>
      <c r="AX24" s="15" t="s">
        <v>21</v>
      </c>
      <c r="AY24" s="1"/>
      <c r="AZ24" s="1"/>
      <c r="BA24" s="1">
        <v>2</v>
      </c>
      <c r="BB24" s="1"/>
      <c r="BC24" s="1"/>
      <c r="BD24" s="1"/>
      <c r="BE24" s="1">
        <v>5</v>
      </c>
      <c r="BF24" s="1"/>
      <c r="BG24" s="1"/>
      <c r="BH24" s="1">
        <v>62</v>
      </c>
      <c r="BI24" s="1"/>
      <c r="BJ24" s="1"/>
      <c r="BK24" s="1">
        <v>4</v>
      </c>
      <c r="BL24" s="1"/>
      <c r="BM24" s="1"/>
      <c r="BN24" s="1">
        <v>15</v>
      </c>
      <c r="BO24" s="1">
        <v>5</v>
      </c>
      <c r="BP24" s="1">
        <v>3</v>
      </c>
      <c r="BQ24" s="1"/>
      <c r="BR24" s="1"/>
      <c r="BS24" s="1"/>
      <c r="BT24" s="1">
        <v>1</v>
      </c>
      <c r="BU24" s="1"/>
      <c r="BV24" s="1">
        <v>1</v>
      </c>
      <c r="BW24" s="1"/>
      <c r="BX24" s="1">
        <f>SUM(AY24:BW24)</f>
        <v>98</v>
      </c>
      <c r="BY24" s="19">
        <f>(AQ24+BX24)</f>
        <v>430</v>
      </c>
      <c r="BZ24" s="26"/>
      <c r="CA24" s="24">
        <f t="shared" si="2"/>
        <v>22.790697674418606</v>
      </c>
      <c r="CB24" s="1">
        <f t="shared" si="3"/>
        <v>77.20930232558139</v>
      </c>
      <c r="CC24" s="40">
        <f>SUM(BX24:BX39)</f>
        <v>3469</v>
      </c>
      <c r="CD24" s="57">
        <f>SUM(AR24,CC24)</f>
        <v>6368</v>
      </c>
      <c r="CE24" s="13"/>
    </row>
    <row r="25" spans="2:83" x14ac:dyDescent="0.25">
      <c r="B25" s="52"/>
      <c r="C25" s="50"/>
      <c r="D25" s="1" t="s">
        <v>20</v>
      </c>
      <c r="E25" s="1" t="s">
        <v>91</v>
      </c>
      <c r="F25" s="5">
        <v>980</v>
      </c>
      <c r="G25" s="5">
        <v>55</v>
      </c>
      <c r="H25" s="5">
        <v>2</v>
      </c>
      <c r="I25" s="5">
        <v>7</v>
      </c>
      <c r="J25" s="5">
        <v>3</v>
      </c>
      <c r="K25" s="5">
        <v>43</v>
      </c>
      <c r="L25" s="5">
        <v>12</v>
      </c>
      <c r="M25" s="5"/>
      <c r="N25" s="5"/>
      <c r="O25" s="5"/>
      <c r="P25" s="5"/>
      <c r="Q25" s="5"/>
      <c r="R25" s="5">
        <v>8</v>
      </c>
      <c r="S25" s="5">
        <v>52</v>
      </c>
      <c r="T25" s="5"/>
      <c r="U25" s="5">
        <v>3</v>
      </c>
      <c r="V25" s="5"/>
      <c r="W25" s="5"/>
      <c r="X25" s="5"/>
      <c r="Y25" s="5">
        <v>5</v>
      </c>
      <c r="Z25" s="5"/>
      <c r="AA25" s="5">
        <v>1</v>
      </c>
      <c r="AB25" s="5"/>
      <c r="AC25" s="5"/>
      <c r="AD25" s="5"/>
      <c r="AE25" s="5"/>
      <c r="AF25" s="5">
        <v>1</v>
      </c>
      <c r="AG25" s="5"/>
      <c r="AH25" s="5"/>
      <c r="AI25" s="5"/>
      <c r="AJ25" s="5"/>
      <c r="AK25" s="5"/>
      <c r="AL25" s="5"/>
      <c r="AM25" s="5"/>
      <c r="AN25" s="5"/>
      <c r="AO25" s="5">
        <v>1</v>
      </c>
      <c r="AP25" s="5">
        <f t="shared" si="0"/>
        <v>13</v>
      </c>
      <c r="AQ25" s="5">
        <f t="shared" si="1"/>
        <v>193</v>
      </c>
      <c r="AR25" s="41"/>
      <c r="AS25" s="17"/>
      <c r="AT25" s="17"/>
      <c r="AU25" s="7"/>
      <c r="AV25" s="43"/>
      <c r="AW25" s="50"/>
      <c r="AX25" s="15" t="s">
        <v>20</v>
      </c>
      <c r="AY25" s="1"/>
      <c r="AZ25" s="1"/>
      <c r="BA25" s="1"/>
      <c r="BB25" s="1"/>
      <c r="BC25" s="1"/>
      <c r="BD25" s="1"/>
      <c r="BE25" s="1">
        <v>3</v>
      </c>
      <c r="BF25" s="1"/>
      <c r="BG25" s="1"/>
      <c r="BH25" s="1">
        <v>67</v>
      </c>
      <c r="BI25" s="1"/>
      <c r="BJ25" s="1"/>
      <c r="BK25" s="1">
        <v>6</v>
      </c>
      <c r="BL25" s="1"/>
      <c r="BM25" s="1"/>
      <c r="BN25" s="1">
        <v>7</v>
      </c>
      <c r="BO25" s="1">
        <v>5</v>
      </c>
      <c r="BP25" s="1">
        <v>2</v>
      </c>
      <c r="BQ25" s="1"/>
      <c r="BR25" s="1"/>
      <c r="BS25" s="1">
        <v>2</v>
      </c>
      <c r="BT25" s="1"/>
      <c r="BU25" s="1"/>
      <c r="BV25" s="1"/>
      <c r="BW25" s="1"/>
      <c r="BX25" s="1">
        <f>SUM(AY25:BW25)</f>
        <v>92</v>
      </c>
      <c r="BY25" s="19">
        <f>(AQ25+BX25)</f>
        <v>285</v>
      </c>
      <c r="BZ25" s="26"/>
      <c r="CA25" s="24">
        <f t="shared" si="2"/>
        <v>32.280701754385966</v>
      </c>
      <c r="CB25" s="1">
        <f t="shared" si="3"/>
        <v>67.719298245614027</v>
      </c>
      <c r="CC25" s="40"/>
      <c r="CD25" s="57"/>
      <c r="CE25" s="13"/>
    </row>
    <row r="26" spans="2:83" x14ac:dyDescent="0.25">
      <c r="B26" s="52"/>
      <c r="C26" s="50"/>
      <c r="D26" s="1" t="s">
        <v>19</v>
      </c>
      <c r="E26" s="1" t="s">
        <v>91</v>
      </c>
      <c r="F26" s="5">
        <v>1100</v>
      </c>
      <c r="G26" s="5">
        <v>111</v>
      </c>
      <c r="H26" s="5">
        <v>4</v>
      </c>
      <c r="I26" s="5">
        <v>14</v>
      </c>
      <c r="J26" s="5">
        <v>14</v>
      </c>
      <c r="K26" s="5">
        <v>85</v>
      </c>
      <c r="L26" s="5">
        <v>31</v>
      </c>
      <c r="M26" s="5"/>
      <c r="N26" s="5"/>
      <c r="O26" s="5"/>
      <c r="P26" s="5"/>
      <c r="Q26" s="5">
        <v>3</v>
      </c>
      <c r="R26" s="5">
        <v>30</v>
      </c>
      <c r="S26" s="5">
        <v>24</v>
      </c>
      <c r="T26" s="5">
        <v>1</v>
      </c>
      <c r="U26" s="5">
        <v>4</v>
      </c>
      <c r="V26" s="5"/>
      <c r="W26" s="5"/>
      <c r="X26" s="5"/>
      <c r="Y26" s="5">
        <v>2</v>
      </c>
      <c r="Z26" s="5"/>
      <c r="AA26" s="5"/>
      <c r="AB26" s="5"/>
      <c r="AC26" s="5"/>
      <c r="AD26" s="5">
        <v>1</v>
      </c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>
        <v>2</v>
      </c>
      <c r="AP26" s="5">
        <f t="shared" si="0"/>
        <v>14</v>
      </c>
      <c r="AQ26" s="5">
        <f t="shared" si="1"/>
        <v>326</v>
      </c>
      <c r="AR26" s="41"/>
      <c r="AS26" s="17"/>
      <c r="AT26" s="17"/>
      <c r="AU26" s="7"/>
      <c r="AV26" s="43"/>
      <c r="AW26" s="50"/>
      <c r="AX26" s="15" t="s">
        <v>19</v>
      </c>
      <c r="AY26" s="1"/>
      <c r="AZ26" s="1"/>
      <c r="BA26" s="1"/>
      <c r="BB26" s="1"/>
      <c r="BC26" s="1"/>
      <c r="BD26" s="1"/>
      <c r="BE26" s="1">
        <v>24</v>
      </c>
      <c r="BF26" s="1"/>
      <c r="BG26" s="1"/>
      <c r="BH26" s="1">
        <v>171</v>
      </c>
      <c r="BI26" s="1">
        <v>1</v>
      </c>
      <c r="BJ26" s="1"/>
      <c r="BK26" s="1">
        <v>23</v>
      </c>
      <c r="BL26" s="1"/>
      <c r="BM26" s="1"/>
      <c r="BN26" s="1">
        <v>31</v>
      </c>
      <c r="BO26" s="1">
        <v>21</v>
      </c>
      <c r="BP26" s="1">
        <v>5</v>
      </c>
      <c r="BQ26" s="1"/>
      <c r="BR26" s="1"/>
      <c r="BS26" s="1">
        <v>8</v>
      </c>
      <c r="BT26" s="1">
        <v>1</v>
      </c>
      <c r="BU26" s="1">
        <v>4</v>
      </c>
      <c r="BV26" s="1"/>
      <c r="BW26" s="1"/>
      <c r="BX26" s="1">
        <f>SUM(AY26:BW26)</f>
        <v>289</v>
      </c>
      <c r="BY26" s="19">
        <f>(AQ26+BX26)</f>
        <v>615</v>
      </c>
      <c r="BZ26" s="26"/>
      <c r="CA26" s="24">
        <f t="shared" si="2"/>
        <v>46.991869918699187</v>
      </c>
      <c r="CB26" s="1">
        <f t="shared" si="3"/>
        <v>53.008130081300813</v>
      </c>
      <c r="CC26" s="40"/>
      <c r="CD26" s="57"/>
      <c r="CE26" s="13"/>
    </row>
    <row r="27" spans="2:83" x14ac:dyDescent="0.25">
      <c r="B27" s="52"/>
      <c r="C27" s="50"/>
      <c r="D27" s="1" t="s">
        <v>18</v>
      </c>
      <c r="E27" s="1" t="s">
        <v>91</v>
      </c>
      <c r="F27" s="32">
        <v>1000</v>
      </c>
      <c r="G27" s="32">
        <v>124</v>
      </c>
      <c r="H27" s="32">
        <v>3</v>
      </c>
      <c r="I27" s="32">
        <v>16</v>
      </c>
      <c r="J27" s="32">
        <v>10</v>
      </c>
      <c r="K27" s="32">
        <v>61</v>
      </c>
      <c r="L27" s="32">
        <v>27</v>
      </c>
      <c r="M27" s="32"/>
      <c r="N27" s="32">
        <v>5</v>
      </c>
      <c r="O27" s="32"/>
      <c r="P27" s="32"/>
      <c r="Q27" s="32"/>
      <c r="R27" s="32">
        <v>25</v>
      </c>
      <c r="S27" s="32">
        <v>15</v>
      </c>
      <c r="T27" s="32"/>
      <c r="U27" s="5">
        <v>5</v>
      </c>
      <c r="V27" s="5">
        <v>2</v>
      </c>
      <c r="W27" s="5"/>
      <c r="X27" s="5"/>
      <c r="Y27" s="5">
        <v>5</v>
      </c>
      <c r="Z27" s="5"/>
      <c r="AA27" s="5">
        <v>1</v>
      </c>
      <c r="AB27" s="5">
        <v>1</v>
      </c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>
        <v>3</v>
      </c>
      <c r="AP27" s="5">
        <f t="shared" si="0"/>
        <v>15</v>
      </c>
      <c r="AQ27" s="5">
        <f t="shared" si="1"/>
        <v>303</v>
      </c>
      <c r="AR27" s="41"/>
      <c r="AS27" s="17"/>
      <c r="AT27" s="17"/>
      <c r="AU27" s="7"/>
      <c r="AV27" s="43"/>
      <c r="AW27" s="50"/>
      <c r="AX27" s="15" t="s">
        <v>18</v>
      </c>
      <c r="AY27" s="1"/>
      <c r="AZ27" s="1"/>
      <c r="BA27" s="1"/>
      <c r="BB27" s="1"/>
      <c r="BC27" s="1"/>
      <c r="BD27" s="1"/>
      <c r="BE27" s="2">
        <v>37</v>
      </c>
      <c r="BF27" s="2"/>
      <c r="BG27" s="2"/>
      <c r="BH27" s="2">
        <v>183</v>
      </c>
      <c r="BI27" s="2">
        <v>5</v>
      </c>
      <c r="BJ27" s="2"/>
      <c r="BK27" s="2">
        <v>22</v>
      </c>
      <c r="BL27" s="2"/>
      <c r="BM27" s="2"/>
      <c r="BN27" s="2">
        <v>56</v>
      </c>
      <c r="BO27" s="2">
        <v>39</v>
      </c>
      <c r="BP27" s="2">
        <v>20</v>
      </c>
      <c r="BQ27" s="2"/>
      <c r="BR27" s="2"/>
      <c r="BS27" s="2">
        <v>12</v>
      </c>
      <c r="BT27" s="2"/>
      <c r="BU27" s="2">
        <v>2</v>
      </c>
      <c r="BV27" s="2"/>
      <c r="BW27" s="2"/>
      <c r="BX27" s="1">
        <f>SUM(AY27:BW27)</f>
        <v>376</v>
      </c>
      <c r="BY27" s="19">
        <f>(AQ27+BX27)</f>
        <v>679</v>
      </c>
      <c r="BZ27" s="26"/>
      <c r="CA27" s="24">
        <f t="shared" si="2"/>
        <v>55.37555228276878</v>
      </c>
      <c r="CB27" s="1">
        <f t="shared" si="3"/>
        <v>44.62444771723122</v>
      </c>
      <c r="CC27" s="40"/>
      <c r="CD27" s="57"/>
      <c r="CE27" s="13"/>
    </row>
    <row r="28" spans="2:83" x14ac:dyDescent="0.25">
      <c r="B28" s="52"/>
      <c r="C28" s="50"/>
      <c r="D28" s="1" t="s">
        <v>17</v>
      </c>
      <c r="E28" s="1" t="s">
        <v>91</v>
      </c>
      <c r="F28" s="5">
        <v>750</v>
      </c>
      <c r="G28" s="5">
        <v>146</v>
      </c>
      <c r="H28" s="5">
        <v>9</v>
      </c>
      <c r="I28" s="5">
        <v>24</v>
      </c>
      <c r="J28" s="5">
        <v>20</v>
      </c>
      <c r="K28" s="5">
        <v>110</v>
      </c>
      <c r="L28" s="5">
        <v>67</v>
      </c>
      <c r="M28" s="5"/>
      <c r="N28" s="5"/>
      <c r="O28" s="5"/>
      <c r="P28" s="5">
        <v>2</v>
      </c>
      <c r="Q28" s="5">
        <v>20</v>
      </c>
      <c r="R28" s="5">
        <v>36</v>
      </c>
      <c r="S28" s="5"/>
      <c r="T28" s="5"/>
      <c r="U28" s="5">
        <v>6</v>
      </c>
      <c r="V28" s="5"/>
      <c r="W28" s="5">
        <v>8</v>
      </c>
      <c r="X28" s="5"/>
      <c r="Y28" s="5">
        <v>4</v>
      </c>
      <c r="Z28" s="5"/>
      <c r="AA28" s="5"/>
      <c r="AB28" s="5">
        <v>1</v>
      </c>
      <c r="AC28" s="5">
        <v>1</v>
      </c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>
        <v>3</v>
      </c>
      <c r="AO28" s="5">
        <v>5</v>
      </c>
      <c r="AP28" s="5">
        <f t="shared" si="0"/>
        <v>16</v>
      </c>
      <c r="AQ28" s="5">
        <f t="shared" si="1"/>
        <v>462</v>
      </c>
      <c r="AR28" s="41"/>
      <c r="AS28" s="17"/>
      <c r="AT28" s="17"/>
      <c r="AU28" s="7"/>
      <c r="AV28" s="43"/>
      <c r="AW28" s="50"/>
      <c r="AX28" s="15" t="s">
        <v>17</v>
      </c>
      <c r="AY28" s="1"/>
      <c r="AZ28" s="1"/>
      <c r="BA28" s="1">
        <v>1</v>
      </c>
      <c r="BB28" s="1"/>
      <c r="BC28" s="1"/>
      <c r="BD28" s="1"/>
      <c r="BE28" s="1">
        <v>20</v>
      </c>
      <c r="BF28" s="1"/>
      <c r="BG28" s="1">
        <v>19</v>
      </c>
      <c r="BH28" s="1">
        <v>375</v>
      </c>
      <c r="BI28" s="1">
        <v>8</v>
      </c>
      <c r="BJ28" s="1"/>
      <c r="BK28" s="1">
        <v>44</v>
      </c>
      <c r="BL28" s="1"/>
      <c r="BM28" s="1"/>
      <c r="BN28" s="1">
        <v>96</v>
      </c>
      <c r="BO28" s="1">
        <v>70</v>
      </c>
      <c r="BP28" s="1">
        <v>25</v>
      </c>
      <c r="BQ28" s="1"/>
      <c r="BR28" s="1"/>
      <c r="BS28" s="1">
        <v>29</v>
      </c>
      <c r="BT28" s="1">
        <v>9</v>
      </c>
      <c r="BU28" s="1"/>
      <c r="BV28" s="1"/>
      <c r="BW28" s="1"/>
      <c r="BX28" s="1">
        <f>SUM(AY28:BW28)</f>
        <v>696</v>
      </c>
      <c r="BY28" s="19">
        <f>(AQ28+BX28)</f>
        <v>1158</v>
      </c>
      <c r="BZ28" s="26"/>
      <c r="CA28" s="24">
        <f t="shared" si="2"/>
        <v>60.103626943005182</v>
      </c>
      <c r="CB28" s="1">
        <f t="shared" si="3"/>
        <v>39.896373056994818</v>
      </c>
      <c r="CC28" s="40"/>
      <c r="CD28" s="57"/>
      <c r="CE28" s="13"/>
    </row>
    <row r="29" spans="2:83" x14ac:dyDescent="0.25">
      <c r="B29" s="52"/>
      <c r="C29" s="50"/>
      <c r="D29" s="1" t="s">
        <v>16</v>
      </c>
      <c r="E29" s="1" t="s">
        <v>91</v>
      </c>
      <c r="F29" s="5">
        <v>1000</v>
      </c>
      <c r="G29" s="5">
        <v>33</v>
      </c>
      <c r="H29" s="5"/>
      <c r="I29" s="5"/>
      <c r="J29" s="5">
        <v>4</v>
      </c>
      <c r="K29" s="5">
        <v>21</v>
      </c>
      <c r="L29" s="5">
        <v>10</v>
      </c>
      <c r="M29" s="5"/>
      <c r="N29" s="5"/>
      <c r="O29" s="5"/>
      <c r="P29" s="5"/>
      <c r="Q29" s="5"/>
      <c r="R29" s="5">
        <v>9</v>
      </c>
      <c r="S29" s="5">
        <v>4</v>
      </c>
      <c r="T29" s="5"/>
      <c r="U29" s="5">
        <v>2</v>
      </c>
      <c r="V29" s="5"/>
      <c r="W29" s="5">
        <v>2</v>
      </c>
      <c r="X29" s="5"/>
      <c r="Y29" s="5">
        <v>2</v>
      </c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>
        <v>3</v>
      </c>
      <c r="AP29" s="5">
        <f t="shared" si="0"/>
        <v>10</v>
      </c>
      <c r="AQ29" s="5">
        <f t="shared" si="1"/>
        <v>90</v>
      </c>
      <c r="AR29" s="41"/>
      <c r="AS29" s="17"/>
      <c r="AT29" s="17"/>
      <c r="AU29" s="7"/>
      <c r="AV29" s="43"/>
      <c r="AW29" s="50"/>
      <c r="AX29" s="15" t="s">
        <v>16</v>
      </c>
      <c r="AY29" s="1">
        <v>1</v>
      </c>
      <c r="AZ29" s="1"/>
      <c r="BA29" s="1"/>
      <c r="BB29" s="1"/>
      <c r="BC29" s="1"/>
      <c r="BD29" s="1"/>
      <c r="BE29" s="1">
        <v>6</v>
      </c>
      <c r="BF29" s="1"/>
      <c r="BG29" s="1"/>
      <c r="BH29" s="1">
        <v>66</v>
      </c>
      <c r="BI29" s="1"/>
      <c r="BJ29" s="1"/>
      <c r="BK29" s="1">
        <v>8</v>
      </c>
      <c r="BL29" s="1"/>
      <c r="BM29" s="1"/>
      <c r="BN29" s="1">
        <v>12</v>
      </c>
      <c r="BO29" s="1">
        <v>14</v>
      </c>
      <c r="BP29" s="1">
        <v>4</v>
      </c>
      <c r="BQ29" s="1"/>
      <c r="BR29" s="1"/>
      <c r="BS29" s="1"/>
      <c r="BT29" s="1">
        <v>1</v>
      </c>
      <c r="BU29" s="1"/>
      <c r="BV29" s="1"/>
      <c r="BW29" s="1"/>
      <c r="BX29" s="1">
        <f>SUM(AY29:BW29)</f>
        <v>112</v>
      </c>
      <c r="BY29" s="19">
        <f>(AQ29+BX29)</f>
        <v>202</v>
      </c>
      <c r="BZ29" s="26"/>
      <c r="CA29" s="24">
        <f t="shared" si="2"/>
        <v>55.445544554455452</v>
      </c>
      <c r="CB29" s="1">
        <f t="shared" si="3"/>
        <v>44.554455445544548</v>
      </c>
      <c r="CC29" s="40"/>
      <c r="CD29" s="57"/>
      <c r="CE29" s="13"/>
    </row>
    <row r="30" spans="2:83" x14ac:dyDescent="0.25">
      <c r="B30" s="52"/>
      <c r="C30" s="50"/>
      <c r="D30" s="1" t="s">
        <v>15</v>
      </c>
      <c r="E30" s="1" t="s">
        <v>91</v>
      </c>
      <c r="F30" s="5">
        <v>900</v>
      </c>
      <c r="G30" s="5">
        <v>61</v>
      </c>
      <c r="H30" s="5"/>
      <c r="I30" s="5">
        <v>11</v>
      </c>
      <c r="J30" s="5">
        <v>5</v>
      </c>
      <c r="K30" s="5">
        <v>27</v>
      </c>
      <c r="L30" s="5">
        <v>14</v>
      </c>
      <c r="M30" s="5"/>
      <c r="N30" s="5"/>
      <c r="O30" s="5"/>
      <c r="P30" s="5"/>
      <c r="Q30" s="5"/>
      <c r="R30" s="5">
        <v>13</v>
      </c>
      <c r="S30" s="5">
        <v>5</v>
      </c>
      <c r="T30" s="5"/>
      <c r="U30" s="5"/>
      <c r="V30" s="5">
        <v>2</v>
      </c>
      <c r="W30" s="5"/>
      <c r="X30" s="5"/>
      <c r="Y30" s="5">
        <v>5</v>
      </c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>
        <v>1</v>
      </c>
      <c r="AK30" s="5"/>
      <c r="AL30" s="5"/>
      <c r="AM30" s="5"/>
      <c r="AN30" s="5"/>
      <c r="AO30" s="5">
        <v>3</v>
      </c>
      <c r="AP30" s="5">
        <f t="shared" si="0"/>
        <v>11</v>
      </c>
      <c r="AQ30" s="5">
        <f t="shared" si="1"/>
        <v>147</v>
      </c>
      <c r="AR30" s="41"/>
      <c r="AS30" s="17"/>
      <c r="AT30" s="17"/>
      <c r="AU30" s="7"/>
      <c r="AV30" s="43"/>
      <c r="AW30" s="50"/>
      <c r="AX30" s="15" t="s">
        <v>15</v>
      </c>
      <c r="AY30" s="1"/>
      <c r="AZ30" s="1"/>
      <c r="BA30" s="1"/>
      <c r="BB30" s="1"/>
      <c r="BC30" s="1"/>
      <c r="BD30" s="1"/>
      <c r="BE30" s="1">
        <v>5</v>
      </c>
      <c r="BF30" s="1">
        <v>1</v>
      </c>
      <c r="BG30" s="1"/>
      <c r="BH30" s="1">
        <v>74</v>
      </c>
      <c r="BI30" s="1"/>
      <c r="BJ30" s="1"/>
      <c r="BK30" s="1">
        <v>11</v>
      </c>
      <c r="BL30" s="1"/>
      <c r="BM30" s="1"/>
      <c r="BN30" s="1">
        <v>10</v>
      </c>
      <c r="BO30" s="1">
        <v>22</v>
      </c>
      <c r="BP30" s="1">
        <v>4</v>
      </c>
      <c r="BQ30" s="1"/>
      <c r="BR30" s="1"/>
      <c r="BS30" s="1">
        <v>3</v>
      </c>
      <c r="BT30" s="1"/>
      <c r="BU30" s="1"/>
      <c r="BV30" s="1">
        <v>1</v>
      </c>
      <c r="BW30" s="1"/>
      <c r="BX30" s="1">
        <f>SUM(AY30:BW30)</f>
        <v>131</v>
      </c>
      <c r="BY30" s="19">
        <f>(AQ30+BX30)</f>
        <v>278</v>
      </c>
      <c r="BZ30" s="26"/>
      <c r="CA30" s="24">
        <f t="shared" si="2"/>
        <v>47.122302158273385</v>
      </c>
      <c r="CB30" s="1">
        <f t="shared" si="3"/>
        <v>52.877697841726615</v>
      </c>
      <c r="CC30" s="40"/>
      <c r="CD30" s="57"/>
      <c r="CE30" s="13"/>
    </row>
    <row r="31" spans="2:83" x14ac:dyDescent="0.25">
      <c r="B31" s="52"/>
      <c r="C31" s="50"/>
      <c r="D31" s="1" t="s">
        <v>14</v>
      </c>
      <c r="E31" s="1" t="s">
        <v>91</v>
      </c>
      <c r="F31" s="5">
        <v>1400</v>
      </c>
      <c r="G31" s="5">
        <v>29</v>
      </c>
      <c r="H31" s="5">
        <v>1</v>
      </c>
      <c r="I31" s="5">
        <v>2</v>
      </c>
      <c r="J31" s="5">
        <v>3</v>
      </c>
      <c r="K31" s="5">
        <v>17</v>
      </c>
      <c r="L31" s="5">
        <v>21</v>
      </c>
      <c r="M31" s="5">
        <v>3</v>
      </c>
      <c r="N31" s="5">
        <v>2</v>
      </c>
      <c r="O31" s="5"/>
      <c r="P31" s="5"/>
      <c r="Q31" s="5"/>
      <c r="R31" s="5">
        <v>7</v>
      </c>
      <c r="S31" s="5"/>
      <c r="T31" s="5"/>
      <c r="U31" s="5"/>
      <c r="V31" s="5"/>
      <c r="W31" s="5">
        <v>2</v>
      </c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>
        <f t="shared" si="0"/>
        <v>10</v>
      </c>
      <c r="AQ31" s="5">
        <f t="shared" si="1"/>
        <v>87</v>
      </c>
      <c r="AR31" s="41"/>
      <c r="AS31" s="17"/>
      <c r="AT31" s="17"/>
      <c r="AU31" s="7"/>
      <c r="AV31" s="43"/>
      <c r="AW31" s="50"/>
      <c r="AX31" s="15" t="s">
        <v>14</v>
      </c>
      <c r="AY31" s="1"/>
      <c r="AZ31" s="1"/>
      <c r="BA31" s="1"/>
      <c r="BB31" s="1"/>
      <c r="BC31" s="1"/>
      <c r="BD31" s="1"/>
      <c r="BE31" s="1">
        <v>13</v>
      </c>
      <c r="BF31" s="1"/>
      <c r="BG31" s="1"/>
      <c r="BH31" s="1">
        <v>80</v>
      </c>
      <c r="BI31" s="1"/>
      <c r="BJ31" s="1"/>
      <c r="BK31" s="1">
        <v>6</v>
      </c>
      <c r="BL31" s="1"/>
      <c r="BM31" s="1"/>
      <c r="BN31" s="1">
        <v>11</v>
      </c>
      <c r="BO31" s="1">
        <v>10</v>
      </c>
      <c r="BP31" s="1">
        <v>1</v>
      </c>
      <c r="BQ31" s="1"/>
      <c r="BR31" s="1"/>
      <c r="BS31" s="1">
        <v>4</v>
      </c>
      <c r="BT31" s="1">
        <v>2</v>
      </c>
      <c r="BU31" s="1">
        <v>5</v>
      </c>
      <c r="BV31" s="1">
        <v>1</v>
      </c>
      <c r="BW31" s="1"/>
      <c r="BX31" s="1">
        <f>SUM(AY31:BW31)</f>
        <v>133</v>
      </c>
      <c r="BY31" s="19">
        <f>(AQ31+BX31)</f>
        <v>220</v>
      </c>
      <c r="BZ31" s="26"/>
      <c r="CA31" s="24">
        <f t="shared" si="2"/>
        <v>60.454545454545453</v>
      </c>
      <c r="CB31" s="1">
        <f t="shared" si="3"/>
        <v>39.545454545454547</v>
      </c>
      <c r="CC31" s="40"/>
      <c r="CD31" s="57"/>
      <c r="CE31" s="13"/>
    </row>
    <row r="32" spans="2:83" x14ac:dyDescent="0.25">
      <c r="B32" s="52"/>
      <c r="C32" s="50"/>
      <c r="D32" s="1" t="s">
        <v>13</v>
      </c>
      <c r="E32" s="1" t="s">
        <v>91</v>
      </c>
      <c r="F32" s="5">
        <v>925</v>
      </c>
      <c r="G32" s="5">
        <v>51</v>
      </c>
      <c r="H32" s="5"/>
      <c r="I32" s="5">
        <v>6</v>
      </c>
      <c r="J32" s="5">
        <v>5</v>
      </c>
      <c r="K32" s="5">
        <v>30</v>
      </c>
      <c r="L32" s="5">
        <v>30</v>
      </c>
      <c r="M32" s="5">
        <v>4</v>
      </c>
      <c r="N32" s="5"/>
      <c r="O32" s="5"/>
      <c r="P32" s="5"/>
      <c r="Q32" s="5"/>
      <c r="R32" s="5">
        <v>16</v>
      </c>
      <c r="S32" s="5"/>
      <c r="T32" s="5"/>
      <c r="U32" s="5">
        <v>2</v>
      </c>
      <c r="V32" s="5">
        <v>1</v>
      </c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>
        <v>1</v>
      </c>
      <c r="AJ32" s="5"/>
      <c r="AK32" s="5"/>
      <c r="AL32" s="5"/>
      <c r="AM32" s="5"/>
      <c r="AN32" s="5"/>
      <c r="AO32" s="5">
        <v>1</v>
      </c>
      <c r="AP32" s="5">
        <f t="shared" si="0"/>
        <v>11</v>
      </c>
      <c r="AQ32" s="5">
        <f t="shared" si="1"/>
        <v>147</v>
      </c>
      <c r="AR32" s="41"/>
      <c r="AS32" s="17"/>
      <c r="AT32" s="17"/>
      <c r="AU32" s="7"/>
      <c r="AV32" s="43"/>
      <c r="AW32" s="50"/>
      <c r="AX32" s="15" t="s">
        <v>13</v>
      </c>
      <c r="AY32" s="1"/>
      <c r="AZ32" s="1"/>
      <c r="BA32" s="1"/>
      <c r="BB32" s="1"/>
      <c r="BC32" s="1"/>
      <c r="BD32" s="1"/>
      <c r="BE32" s="5">
        <v>22</v>
      </c>
      <c r="BF32" s="1"/>
      <c r="BG32" s="1"/>
      <c r="BH32" s="1">
        <v>92</v>
      </c>
      <c r="BI32" s="1"/>
      <c r="BJ32" s="1"/>
      <c r="BK32" s="1">
        <v>12</v>
      </c>
      <c r="BL32" s="1"/>
      <c r="BM32" s="1"/>
      <c r="BN32" s="1">
        <v>15</v>
      </c>
      <c r="BO32" s="1">
        <v>22</v>
      </c>
      <c r="BP32" s="1">
        <v>8</v>
      </c>
      <c r="BQ32" s="1"/>
      <c r="BR32" s="1"/>
      <c r="BS32" s="1">
        <v>6</v>
      </c>
      <c r="BT32" s="1">
        <v>1</v>
      </c>
      <c r="BU32" s="1">
        <v>3</v>
      </c>
      <c r="BV32" s="1"/>
      <c r="BW32" s="1"/>
      <c r="BX32" s="1">
        <f>SUM(AY32:BW32)</f>
        <v>181</v>
      </c>
      <c r="BY32" s="19">
        <f>(AQ32+BX32)</f>
        <v>328</v>
      </c>
      <c r="BZ32" s="26"/>
      <c r="CA32" s="24">
        <f t="shared" si="2"/>
        <v>55.182926829268297</v>
      </c>
      <c r="CB32" s="1">
        <f t="shared" si="3"/>
        <v>44.817073170731703</v>
      </c>
      <c r="CC32" s="40"/>
      <c r="CD32" s="57"/>
      <c r="CE32" s="13"/>
    </row>
    <row r="33" spans="2:83" x14ac:dyDescent="0.25">
      <c r="B33" s="52"/>
      <c r="C33" s="50"/>
      <c r="D33" s="1" t="s">
        <v>12</v>
      </c>
      <c r="E33" s="1" t="s">
        <v>91</v>
      </c>
      <c r="F33" s="5">
        <v>852</v>
      </c>
      <c r="G33" s="5">
        <v>11</v>
      </c>
      <c r="H33" s="5">
        <v>2</v>
      </c>
      <c r="I33" s="5">
        <v>4</v>
      </c>
      <c r="J33" s="5">
        <v>11</v>
      </c>
      <c r="K33" s="5">
        <v>21</v>
      </c>
      <c r="L33" s="5">
        <v>29</v>
      </c>
      <c r="M33" s="5"/>
      <c r="N33" s="5">
        <v>2</v>
      </c>
      <c r="O33" s="5">
        <v>5</v>
      </c>
      <c r="P33" s="5"/>
      <c r="Q33" s="5">
        <v>1</v>
      </c>
      <c r="R33" s="5">
        <v>11</v>
      </c>
      <c r="S33" s="5">
        <v>8</v>
      </c>
      <c r="T33" s="5"/>
      <c r="U33" s="5">
        <v>4</v>
      </c>
      <c r="V33" s="5"/>
      <c r="W33" s="5">
        <v>1</v>
      </c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>
        <v>3</v>
      </c>
      <c r="AP33" s="5">
        <f t="shared" si="0"/>
        <v>14</v>
      </c>
      <c r="AQ33" s="5">
        <f t="shared" si="1"/>
        <v>113</v>
      </c>
      <c r="AR33" s="41"/>
      <c r="AS33" s="17"/>
      <c r="AT33" s="17"/>
      <c r="AU33" s="7"/>
      <c r="AV33" s="43"/>
      <c r="AW33" s="50"/>
      <c r="AX33" s="15" t="s">
        <v>12</v>
      </c>
      <c r="AY33" s="1"/>
      <c r="AZ33" s="1"/>
      <c r="BA33" s="1">
        <v>4</v>
      </c>
      <c r="BB33" s="1"/>
      <c r="BC33" s="1"/>
      <c r="BD33" s="1"/>
      <c r="BE33" s="1">
        <v>7</v>
      </c>
      <c r="BF33" s="1">
        <v>3</v>
      </c>
      <c r="BG33" s="1"/>
      <c r="BH33" s="1">
        <v>75</v>
      </c>
      <c r="BI33" s="1">
        <v>1</v>
      </c>
      <c r="BJ33" s="1"/>
      <c r="BK33" s="1">
        <v>12</v>
      </c>
      <c r="BL33" s="1"/>
      <c r="BM33" s="1"/>
      <c r="BN33" s="1">
        <v>11</v>
      </c>
      <c r="BO33" s="1">
        <v>11</v>
      </c>
      <c r="BP33" s="1">
        <v>2</v>
      </c>
      <c r="BQ33" s="1"/>
      <c r="BR33" s="1"/>
      <c r="BS33" s="1">
        <v>6</v>
      </c>
      <c r="BT33" s="1"/>
      <c r="BU33" s="1"/>
      <c r="BV33" s="1">
        <v>1</v>
      </c>
      <c r="BW33" s="1"/>
      <c r="BX33" s="1">
        <f>SUM(AY33:BW33)</f>
        <v>133</v>
      </c>
      <c r="BY33" s="19">
        <f>(AQ33+BX33)</f>
        <v>246</v>
      </c>
      <c r="BZ33" s="26"/>
      <c r="CA33" s="24">
        <f t="shared" si="2"/>
        <v>54.065040650406502</v>
      </c>
      <c r="CB33" s="1">
        <f t="shared" si="3"/>
        <v>45.934959349593498</v>
      </c>
      <c r="CC33" s="40"/>
      <c r="CD33" s="57"/>
      <c r="CE33" s="13"/>
    </row>
    <row r="34" spans="2:83" x14ac:dyDescent="0.25">
      <c r="B34" s="52"/>
      <c r="C34" s="50"/>
      <c r="D34" s="1" t="s">
        <v>11</v>
      </c>
      <c r="E34" s="1" t="s">
        <v>92</v>
      </c>
      <c r="F34" s="5">
        <v>993</v>
      </c>
      <c r="G34" s="5">
        <v>10</v>
      </c>
      <c r="H34" s="5"/>
      <c r="I34" s="5">
        <v>1</v>
      </c>
      <c r="J34" s="5">
        <v>3</v>
      </c>
      <c r="K34" s="5">
        <v>5</v>
      </c>
      <c r="L34" s="5">
        <v>10</v>
      </c>
      <c r="M34" s="5"/>
      <c r="N34" s="5">
        <v>3</v>
      </c>
      <c r="O34" s="5"/>
      <c r="P34" s="5"/>
      <c r="Q34" s="5"/>
      <c r="R34" s="5">
        <v>2</v>
      </c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>
        <f t="shared" si="0"/>
        <v>7</v>
      </c>
      <c r="AQ34" s="5">
        <f t="shared" si="1"/>
        <v>34</v>
      </c>
      <c r="AR34" s="41"/>
      <c r="AS34" s="17"/>
      <c r="AT34" s="17"/>
      <c r="AU34" s="7"/>
      <c r="AV34" s="43"/>
      <c r="AW34" s="50"/>
      <c r="AX34" s="15" t="s">
        <v>11</v>
      </c>
      <c r="AY34" s="1"/>
      <c r="AZ34" s="1"/>
      <c r="BA34" s="1"/>
      <c r="BB34" s="1"/>
      <c r="BC34" s="1"/>
      <c r="BD34" s="1"/>
      <c r="BE34" s="1">
        <v>5</v>
      </c>
      <c r="BF34" s="1"/>
      <c r="BG34" s="1"/>
      <c r="BH34" s="1">
        <v>40</v>
      </c>
      <c r="BI34" s="1">
        <v>1</v>
      </c>
      <c r="BJ34" s="1"/>
      <c r="BK34" s="1">
        <v>5</v>
      </c>
      <c r="BL34" s="1"/>
      <c r="BM34" s="1"/>
      <c r="BN34" s="1">
        <v>11</v>
      </c>
      <c r="BO34" s="1">
        <v>7</v>
      </c>
      <c r="BP34" s="1">
        <v>4</v>
      </c>
      <c r="BQ34" s="1"/>
      <c r="BR34" s="1"/>
      <c r="BS34" s="1"/>
      <c r="BT34" s="1">
        <v>1</v>
      </c>
      <c r="BU34" s="1"/>
      <c r="BV34" s="1">
        <v>2</v>
      </c>
      <c r="BW34" s="1"/>
      <c r="BX34" s="1">
        <f>SUM(AY34:BW34)</f>
        <v>76</v>
      </c>
      <c r="BY34" s="19">
        <f>(AQ34+BX34)</f>
        <v>110</v>
      </c>
      <c r="BZ34" s="26"/>
      <c r="CA34" s="24">
        <f t="shared" si="2"/>
        <v>69.090909090909093</v>
      </c>
      <c r="CB34" s="1">
        <f t="shared" si="3"/>
        <v>30.909090909090907</v>
      </c>
      <c r="CC34" s="40"/>
      <c r="CD34" s="57"/>
      <c r="CE34" s="13"/>
    </row>
    <row r="35" spans="2:83" x14ac:dyDescent="0.25">
      <c r="B35" s="52"/>
      <c r="C35" s="50"/>
      <c r="D35" s="1" t="s">
        <v>10</v>
      </c>
      <c r="E35" s="1" t="s">
        <v>91</v>
      </c>
      <c r="F35" s="5">
        <v>988</v>
      </c>
      <c r="G35" s="5">
        <v>4</v>
      </c>
      <c r="H35" s="5">
        <v>2</v>
      </c>
      <c r="I35" s="5"/>
      <c r="J35" s="5">
        <v>6</v>
      </c>
      <c r="K35" s="5">
        <v>5</v>
      </c>
      <c r="L35" s="5">
        <v>9</v>
      </c>
      <c r="M35" s="5"/>
      <c r="N35" s="5"/>
      <c r="O35" s="5"/>
      <c r="P35" s="5"/>
      <c r="Q35" s="5"/>
      <c r="R35" s="5">
        <v>3</v>
      </c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>
        <v>1</v>
      </c>
      <c r="AH35" s="5"/>
      <c r="AI35" s="5"/>
      <c r="AJ35" s="5"/>
      <c r="AK35" s="5"/>
      <c r="AL35" s="5"/>
      <c r="AM35" s="5"/>
      <c r="AN35" s="5"/>
      <c r="AO35" s="5">
        <v>1</v>
      </c>
      <c r="AP35" s="5">
        <f t="shared" si="0"/>
        <v>8</v>
      </c>
      <c r="AQ35" s="5">
        <f t="shared" si="1"/>
        <v>31</v>
      </c>
      <c r="AR35" s="41"/>
      <c r="AS35" s="17"/>
      <c r="AT35" s="17"/>
      <c r="AU35" s="7"/>
      <c r="AV35" s="43"/>
      <c r="AW35" s="50"/>
      <c r="AX35" s="15" t="s">
        <v>10</v>
      </c>
      <c r="AY35" s="1"/>
      <c r="AZ35" s="1"/>
      <c r="BA35" s="1"/>
      <c r="BB35" s="1"/>
      <c r="BC35" s="1"/>
      <c r="BD35" s="1"/>
      <c r="BE35" s="1">
        <v>2</v>
      </c>
      <c r="BF35" s="1"/>
      <c r="BG35" s="1"/>
      <c r="BH35" s="1">
        <v>35</v>
      </c>
      <c r="BI35" s="1"/>
      <c r="BJ35" s="1"/>
      <c r="BK35" s="1"/>
      <c r="BL35" s="1"/>
      <c r="BM35" s="1"/>
      <c r="BN35" s="1"/>
      <c r="BO35" s="1">
        <v>8</v>
      </c>
      <c r="BP35" s="1">
        <v>5</v>
      </c>
      <c r="BQ35" s="1"/>
      <c r="BR35" s="1"/>
      <c r="BS35" s="1">
        <v>5</v>
      </c>
      <c r="BT35" s="1"/>
      <c r="BU35" s="1"/>
      <c r="BV35" s="1"/>
      <c r="BW35" s="1"/>
      <c r="BX35" s="1">
        <f>SUM(AY35:BW35)</f>
        <v>55</v>
      </c>
      <c r="BY35" s="19">
        <f>(AQ35+BX35)</f>
        <v>86</v>
      </c>
      <c r="BZ35" s="26"/>
      <c r="CA35" s="24">
        <f t="shared" si="2"/>
        <v>63.953488372093027</v>
      </c>
      <c r="CB35" s="1">
        <f t="shared" si="3"/>
        <v>36.046511627906973</v>
      </c>
      <c r="CC35" s="40"/>
      <c r="CD35" s="57"/>
      <c r="CE35" s="13"/>
    </row>
    <row r="36" spans="2:83" x14ac:dyDescent="0.25">
      <c r="B36" s="52"/>
      <c r="C36" s="50"/>
      <c r="D36" s="1" t="s">
        <v>9</v>
      </c>
      <c r="E36" s="1" t="s">
        <v>91</v>
      </c>
      <c r="F36" s="5">
        <v>985</v>
      </c>
      <c r="G36" s="5">
        <v>24</v>
      </c>
      <c r="H36" s="5">
        <v>5</v>
      </c>
      <c r="I36" s="5">
        <v>20</v>
      </c>
      <c r="J36" s="5">
        <v>18</v>
      </c>
      <c r="K36" s="5">
        <v>41</v>
      </c>
      <c r="L36" s="5">
        <v>40</v>
      </c>
      <c r="M36" s="5"/>
      <c r="N36" s="5"/>
      <c r="O36" s="5"/>
      <c r="P36" s="5"/>
      <c r="Q36" s="5"/>
      <c r="R36" s="5">
        <v>21</v>
      </c>
      <c r="S36" s="5">
        <v>5</v>
      </c>
      <c r="T36" s="5">
        <v>1</v>
      </c>
      <c r="U36" s="5"/>
      <c r="V36" s="5"/>
      <c r="W36" s="5">
        <v>1</v>
      </c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>
        <v>1</v>
      </c>
      <c r="AN36" s="5"/>
      <c r="AO36" s="5">
        <v>4</v>
      </c>
      <c r="AP36" s="5">
        <f t="shared" si="0"/>
        <v>12</v>
      </c>
      <c r="AQ36" s="5">
        <f t="shared" si="1"/>
        <v>181</v>
      </c>
      <c r="AR36" s="41"/>
      <c r="AS36" s="17"/>
      <c r="AT36" s="17"/>
      <c r="AU36" s="7"/>
      <c r="AV36" s="43"/>
      <c r="AW36" s="50"/>
      <c r="AX36" s="15" t="s">
        <v>9</v>
      </c>
      <c r="AY36" s="1"/>
      <c r="AZ36" s="1"/>
      <c r="BA36" s="1">
        <v>1</v>
      </c>
      <c r="BB36" s="1"/>
      <c r="BC36" s="1"/>
      <c r="BD36" s="1"/>
      <c r="BE36" s="1">
        <v>23</v>
      </c>
      <c r="BF36" s="1"/>
      <c r="BG36" s="1"/>
      <c r="BH36" s="1">
        <v>134</v>
      </c>
      <c r="BI36" s="1">
        <v>3</v>
      </c>
      <c r="BJ36" s="1"/>
      <c r="BK36" s="1">
        <v>15</v>
      </c>
      <c r="BL36" s="1"/>
      <c r="BM36" s="1"/>
      <c r="BN36" s="1">
        <v>11</v>
      </c>
      <c r="BO36" s="1">
        <v>43</v>
      </c>
      <c r="BP36" s="1">
        <v>10</v>
      </c>
      <c r="BQ36" s="1"/>
      <c r="BR36" s="1"/>
      <c r="BS36" s="1">
        <v>26</v>
      </c>
      <c r="BT36" s="1">
        <v>3</v>
      </c>
      <c r="BU36" s="1"/>
      <c r="BV36" s="1">
        <v>1</v>
      </c>
      <c r="BW36" s="1"/>
      <c r="BX36" s="1">
        <f>SUM(AY36:BW36)</f>
        <v>270</v>
      </c>
      <c r="BY36" s="19">
        <f>(AQ36+BX36)</f>
        <v>451</v>
      </c>
      <c r="BZ36" s="26"/>
      <c r="CA36" s="24">
        <f t="shared" si="2"/>
        <v>59.866962305986689</v>
      </c>
      <c r="CB36" s="1">
        <f t="shared" si="3"/>
        <v>40.133037694013311</v>
      </c>
      <c r="CC36" s="40"/>
      <c r="CD36" s="57"/>
      <c r="CE36" s="13"/>
    </row>
    <row r="37" spans="2:83" x14ac:dyDescent="0.25">
      <c r="B37" s="52"/>
      <c r="C37" s="50"/>
      <c r="D37" s="1" t="s">
        <v>8</v>
      </c>
      <c r="E37" s="1" t="s">
        <v>91</v>
      </c>
      <c r="F37" s="5">
        <v>980</v>
      </c>
      <c r="G37" s="5">
        <v>42</v>
      </c>
      <c r="H37" s="5">
        <v>2</v>
      </c>
      <c r="I37" s="5">
        <v>9</v>
      </c>
      <c r="J37" s="5">
        <v>9</v>
      </c>
      <c r="K37" s="5">
        <v>36</v>
      </c>
      <c r="L37" s="5">
        <v>52</v>
      </c>
      <c r="M37" s="5"/>
      <c r="N37" s="5">
        <v>5</v>
      </c>
      <c r="O37" s="5"/>
      <c r="P37" s="5">
        <v>2</v>
      </c>
      <c r="Q37" s="5"/>
      <c r="R37" s="5">
        <v>19</v>
      </c>
      <c r="S37" s="5">
        <v>7</v>
      </c>
      <c r="T37" s="5"/>
      <c r="U37" s="5">
        <v>3</v>
      </c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>
        <f t="shared" si="0"/>
        <v>11</v>
      </c>
      <c r="AQ37" s="5">
        <f t="shared" si="1"/>
        <v>186</v>
      </c>
      <c r="AR37" s="41"/>
      <c r="AS37" s="17"/>
      <c r="AT37" s="17"/>
      <c r="AU37" s="7"/>
      <c r="AV37" s="43"/>
      <c r="AW37" s="50"/>
      <c r="AX37" s="15" t="s">
        <v>8</v>
      </c>
      <c r="AY37" s="1"/>
      <c r="AZ37" s="1"/>
      <c r="BA37" s="1"/>
      <c r="BB37" s="1"/>
      <c r="BC37" s="1">
        <v>1</v>
      </c>
      <c r="BD37" s="1"/>
      <c r="BE37" s="1">
        <v>10</v>
      </c>
      <c r="BF37" s="1"/>
      <c r="BG37" s="1"/>
      <c r="BH37" s="1">
        <v>254</v>
      </c>
      <c r="BI37" s="1">
        <v>3</v>
      </c>
      <c r="BJ37" s="1"/>
      <c r="BK37" s="1">
        <v>13</v>
      </c>
      <c r="BL37" s="1"/>
      <c r="BM37" s="1"/>
      <c r="BN37" s="1">
        <v>24</v>
      </c>
      <c r="BO37" s="1">
        <v>26</v>
      </c>
      <c r="BP37" s="1">
        <v>13</v>
      </c>
      <c r="BQ37" s="1"/>
      <c r="BR37" s="1"/>
      <c r="BS37" s="1"/>
      <c r="BT37" s="1">
        <v>6</v>
      </c>
      <c r="BU37" s="1"/>
      <c r="BV37" s="1"/>
      <c r="BW37" s="1"/>
      <c r="BX37" s="1">
        <f>SUM(AY37:BW37)</f>
        <v>350</v>
      </c>
      <c r="BY37" s="19">
        <f>(AQ37+BX37)</f>
        <v>536</v>
      </c>
      <c r="BZ37" s="26"/>
      <c r="CA37" s="24">
        <f t="shared" si="2"/>
        <v>65.298507462686572</v>
      </c>
      <c r="CB37" s="1">
        <f t="shared" si="3"/>
        <v>34.701492537313428</v>
      </c>
      <c r="CC37" s="40"/>
      <c r="CD37" s="57"/>
      <c r="CE37" s="13"/>
    </row>
    <row r="38" spans="2:83" x14ac:dyDescent="0.25">
      <c r="B38" s="52"/>
      <c r="C38" s="50"/>
      <c r="D38" s="1" t="s">
        <v>7</v>
      </c>
      <c r="E38" s="1" t="s">
        <v>91</v>
      </c>
      <c r="F38" s="5">
        <v>531</v>
      </c>
      <c r="G38" s="5">
        <v>21</v>
      </c>
      <c r="H38" s="5"/>
      <c r="I38" s="5">
        <v>4</v>
      </c>
      <c r="J38" s="5">
        <v>28</v>
      </c>
      <c r="K38" s="5">
        <v>22</v>
      </c>
      <c r="L38" s="5">
        <v>89</v>
      </c>
      <c r="M38" s="5"/>
      <c r="N38" s="5"/>
      <c r="O38" s="5">
        <v>8</v>
      </c>
      <c r="P38" s="5"/>
      <c r="Q38" s="5">
        <v>2</v>
      </c>
      <c r="R38" s="5">
        <v>8</v>
      </c>
      <c r="S38" s="5"/>
      <c r="T38" s="5"/>
      <c r="U38" s="5">
        <v>2</v>
      </c>
      <c r="V38" s="5">
        <v>2</v>
      </c>
      <c r="W38" s="5">
        <v>1</v>
      </c>
      <c r="X38" s="5"/>
      <c r="Y38" s="5"/>
      <c r="Z38" s="5"/>
      <c r="AA38" s="5"/>
      <c r="AB38" s="5">
        <v>1</v>
      </c>
      <c r="AC38" s="5">
        <v>1</v>
      </c>
      <c r="AD38" s="5">
        <v>2</v>
      </c>
      <c r="AE38" s="5"/>
      <c r="AF38" s="5"/>
      <c r="AG38" s="5"/>
      <c r="AH38" s="5"/>
      <c r="AI38" s="5">
        <v>1</v>
      </c>
      <c r="AJ38" s="5">
        <v>1</v>
      </c>
      <c r="AK38" s="5"/>
      <c r="AL38" s="5"/>
      <c r="AM38" s="5"/>
      <c r="AN38" s="5"/>
      <c r="AO38" s="5">
        <v>1</v>
      </c>
      <c r="AP38" s="5">
        <f t="shared" si="0"/>
        <v>17</v>
      </c>
      <c r="AQ38" s="5">
        <f t="shared" si="1"/>
        <v>194</v>
      </c>
      <c r="AR38" s="41"/>
      <c r="AS38" s="17"/>
      <c r="AT38" s="17"/>
      <c r="AU38" s="7"/>
      <c r="AV38" s="43"/>
      <c r="AW38" s="50"/>
      <c r="AX38" s="15" t="s">
        <v>7</v>
      </c>
      <c r="AY38" s="1"/>
      <c r="AZ38" s="1"/>
      <c r="BA38" s="1">
        <v>5</v>
      </c>
      <c r="BB38" s="1"/>
      <c r="BC38" s="1">
        <v>1</v>
      </c>
      <c r="BD38" s="1"/>
      <c r="BE38" s="1">
        <v>5</v>
      </c>
      <c r="BF38" s="1"/>
      <c r="BG38" s="1"/>
      <c r="BH38" s="1">
        <v>208</v>
      </c>
      <c r="BI38" s="1">
        <v>3</v>
      </c>
      <c r="BJ38" s="1">
        <v>1</v>
      </c>
      <c r="BK38" s="1">
        <v>8</v>
      </c>
      <c r="BL38" s="1"/>
      <c r="BM38" s="1">
        <v>4</v>
      </c>
      <c r="BN38" s="1">
        <v>25</v>
      </c>
      <c r="BO38" s="1">
        <v>30</v>
      </c>
      <c r="BP38" s="1"/>
      <c r="BQ38" s="1"/>
      <c r="BR38" s="1"/>
      <c r="BS38" s="1">
        <v>10</v>
      </c>
      <c r="BT38" s="1">
        <v>2</v>
      </c>
      <c r="BU38" s="1"/>
      <c r="BV38" s="1"/>
      <c r="BW38" s="1"/>
      <c r="BX38" s="1">
        <f>SUM(AY38:BW38)</f>
        <v>302</v>
      </c>
      <c r="BY38" s="19">
        <f>(AQ38+BX38)</f>
        <v>496</v>
      </c>
      <c r="BZ38" s="26"/>
      <c r="CA38" s="24">
        <f t="shared" si="2"/>
        <v>60.887096774193552</v>
      </c>
      <c r="CB38" s="1">
        <f t="shared" si="3"/>
        <v>39.112903225806448</v>
      </c>
      <c r="CC38" s="40"/>
      <c r="CD38" s="57"/>
      <c r="CE38" s="13"/>
    </row>
    <row r="39" spans="2:83" x14ac:dyDescent="0.25">
      <c r="B39" s="53"/>
      <c r="C39" s="51"/>
      <c r="D39" s="1" t="s">
        <v>6</v>
      </c>
      <c r="E39" s="1" t="s">
        <v>91</v>
      </c>
      <c r="F39" s="5">
        <v>870</v>
      </c>
      <c r="G39" s="5">
        <v>12</v>
      </c>
      <c r="H39" s="5"/>
      <c r="I39" s="5"/>
      <c r="J39" s="5">
        <v>8</v>
      </c>
      <c r="K39" s="5">
        <v>5</v>
      </c>
      <c r="L39" s="5">
        <v>41</v>
      </c>
      <c r="M39" s="5"/>
      <c r="N39" s="5">
        <v>3</v>
      </c>
      <c r="O39" s="5"/>
      <c r="P39" s="5"/>
      <c r="Q39" s="5"/>
      <c r="R39" s="5">
        <v>4</v>
      </c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>
        <f t="shared" si="0"/>
        <v>6</v>
      </c>
      <c r="AQ39" s="5">
        <f t="shared" si="1"/>
        <v>73</v>
      </c>
      <c r="AR39" s="41"/>
      <c r="AS39" s="17"/>
      <c r="AT39" s="17"/>
      <c r="AU39" s="7"/>
      <c r="AV39" s="44"/>
      <c r="AW39" s="51"/>
      <c r="AX39" s="15" t="s">
        <v>6</v>
      </c>
      <c r="AY39" s="1"/>
      <c r="AZ39" s="1"/>
      <c r="BA39" s="1"/>
      <c r="BB39" s="1"/>
      <c r="BC39" s="1"/>
      <c r="BD39" s="1"/>
      <c r="BE39" s="1"/>
      <c r="BF39" s="1"/>
      <c r="BG39" s="1"/>
      <c r="BH39" s="1">
        <v>132</v>
      </c>
      <c r="BI39" s="1"/>
      <c r="BJ39" s="1"/>
      <c r="BK39" s="1">
        <v>8</v>
      </c>
      <c r="BL39" s="1">
        <v>6</v>
      </c>
      <c r="BM39" s="1"/>
      <c r="BN39" s="1">
        <v>10</v>
      </c>
      <c r="BO39" s="1">
        <v>18</v>
      </c>
      <c r="BP39" s="1"/>
      <c r="BQ39" s="1"/>
      <c r="BR39" s="1">
        <v>1</v>
      </c>
      <c r="BS39" s="1"/>
      <c r="BT39" s="1"/>
      <c r="BU39" s="1"/>
      <c r="BV39" s="1"/>
      <c r="BW39" s="1"/>
      <c r="BX39" s="1">
        <f>SUM(AY39:BW39)</f>
        <v>175</v>
      </c>
      <c r="BY39" s="19">
        <f>(AQ39+BX39)</f>
        <v>248</v>
      </c>
      <c r="BZ39" s="26"/>
      <c r="CA39" s="24">
        <f t="shared" si="2"/>
        <v>70.564516129032256</v>
      </c>
      <c r="CB39" s="1">
        <f t="shared" si="3"/>
        <v>29.435483870967744</v>
      </c>
      <c r="CC39" s="40"/>
      <c r="CD39" s="57"/>
      <c r="CE39" s="13"/>
    </row>
    <row r="40" spans="2:83" x14ac:dyDescent="0.25">
      <c r="B40" s="52" t="s">
        <v>105</v>
      </c>
      <c r="C40" s="50" t="s">
        <v>115</v>
      </c>
      <c r="D40" s="1" t="s">
        <v>5</v>
      </c>
      <c r="E40" s="1" t="s">
        <v>92</v>
      </c>
      <c r="F40" s="5">
        <v>774</v>
      </c>
      <c r="G40" s="5"/>
      <c r="H40" s="5"/>
      <c r="I40" s="5"/>
      <c r="J40" s="5">
        <v>1</v>
      </c>
      <c r="K40" s="5">
        <v>1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>
        <f t="shared" si="0"/>
        <v>2</v>
      </c>
      <c r="AQ40" s="5">
        <f t="shared" si="1"/>
        <v>2</v>
      </c>
      <c r="AR40" s="41">
        <f>SUM(AQ40:AQ42)</f>
        <v>299</v>
      </c>
      <c r="AS40" s="17"/>
      <c r="AT40" s="17"/>
      <c r="AU40" s="7"/>
      <c r="AV40" s="42" t="s">
        <v>105</v>
      </c>
      <c r="AW40" s="56" t="s">
        <v>115</v>
      </c>
      <c r="AX40" s="15" t="s">
        <v>5</v>
      </c>
      <c r="AY40" s="1"/>
      <c r="AZ40" s="1"/>
      <c r="BA40" s="1"/>
      <c r="BB40" s="1"/>
      <c r="BC40" s="1"/>
      <c r="BD40" s="1"/>
      <c r="BE40" s="1"/>
      <c r="BF40" s="1"/>
      <c r="BG40" s="1"/>
      <c r="BH40" s="1">
        <v>58</v>
      </c>
      <c r="BI40" s="1"/>
      <c r="BJ40" s="1"/>
      <c r="BK40" s="1">
        <v>4</v>
      </c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>
        <v>2</v>
      </c>
      <c r="BX40" s="1">
        <f>SUM(AY40:BW40)</f>
        <v>64</v>
      </c>
      <c r="BY40" s="19">
        <f>(AQ40+BX40)</f>
        <v>66</v>
      </c>
      <c r="BZ40" s="26"/>
      <c r="CA40" s="24">
        <f t="shared" si="2"/>
        <v>96.969696969696969</v>
      </c>
      <c r="CB40" s="1">
        <f t="shared" si="3"/>
        <v>3.0303030303030312</v>
      </c>
      <c r="CC40" s="40">
        <f>SUM(BX40:BX42)</f>
        <v>598</v>
      </c>
      <c r="CD40" s="57">
        <f>SUM(AR40,CC40)</f>
        <v>897</v>
      </c>
      <c r="CE40" s="13"/>
    </row>
    <row r="41" spans="2:83" x14ac:dyDescent="0.25">
      <c r="B41" s="52"/>
      <c r="C41" s="50"/>
      <c r="D41" s="1" t="s">
        <v>4</v>
      </c>
      <c r="E41" s="1" t="s">
        <v>91</v>
      </c>
      <c r="F41" s="5">
        <v>650</v>
      </c>
      <c r="G41" s="5">
        <v>16</v>
      </c>
      <c r="H41" s="5"/>
      <c r="I41" s="5">
        <v>1</v>
      </c>
      <c r="J41" s="5">
        <v>22</v>
      </c>
      <c r="K41" s="5">
        <v>26</v>
      </c>
      <c r="L41" s="5">
        <v>67</v>
      </c>
      <c r="M41" s="5">
        <v>5</v>
      </c>
      <c r="N41" s="5"/>
      <c r="O41" s="5"/>
      <c r="P41" s="5"/>
      <c r="Q41" s="5"/>
      <c r="R41" s="5">
        <v>8</v>
      </c>
      <c r="S41" s="5"/>
      <c r="T41" s="5"/>
      <c r="U41" s="5"/>
      <c r="V41" s="5">
        <v>1</v>
      </c>
      <c r="W41" s="5"/>
      <c r="X41" s="5">
        <v>1</v>
      </c>
      <c r="Y41" s="5">
        <v>2</v>
      </c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>
        <v>4</v>
      </c>
      <c r="AO41" s="5"/>
      <c r="AP41" s="5">
        <f t="shared" si="0"/>
        <v>11</v>
      </c>
      <c r="AQ41" s="5">
        <f t="shared" si="1"/>
        <v>153</v>
      </c>
      <c r="AR41" s="41"/>
      <c r="AS41" s="17"/>
      <c r="AT41" s="17"/>
      <c r="AU41" s="7"/>
      <c r="AV41" s="43"/>
      <c r="AW41" s="50"/>
      <c r="AX41" s="15" t="s">
        <v>4</v>
      </c>
      <c r="AY41" s="1"/>
      <c r="AZ41" s="1"/>
      <c r="BA41" s="1"/>
      <c r="BB41" s="1"/>
      <c r="BC41" s="1"/>
      <c r="BD41" s="1"/>
      <c r="BE41" s="1">
        <v>12</v>
      </c>
      <c r="BF41" s="1"/>
      <c r="BG41" s="1"/>
      <c r="BH41" s="1">
        <v>205</v>
      </c>
      <c r="BI41" s="1"/>
      <c r="BJ41" s="1"/>
      <c r="BK41" s="1">
        <v>12</v>
      </c>
      <c r="BL41" s="1"/>
      <c r="BM41" s="1"/>
      <c r="BN41" s="1"/>
      <c r="BO41" s="1">
        <v>28</v>
      </c>
      <c r="BP41" s="1">
        <v>5</v>
      </c>
      <c r="BQ41" s="1"/>
      <c r="BR41" s="1">
        <v>2</v>
      </c>
      <c r="BS41" s="1">
        <v>3</v>
      </c>
      <c r="BT41" s="1">
        <v>2</v>
      </c>
      <c r="BU41" s="1"/>
      <c r="BV41" s="1"/>
      <c r="BW41" s="1"/>
      <c r="BX41" s="1">
        <f>SUM(AY41:BW41)</f>
        <v>269</v>
      </c>
      <c r="BY41" s="19">
        <f>(AQ41+BX41)</f>
        <v>422</v>
      </c>
      <c r="BZ41" s="26"/>
      <c r="CA41" s="24">
        <f t="shared" si="2"/>
        <v>63.744075829383881</v>
      </c>
      <c r="CB41" s="1">
        <f t="shared" si="3"/>
        <v>36.255924170616119</v>
      </c>
      <c r="CC41" s="40"/>
      <c r="CD41" s="57"/>
      <c r="CE41" s="13"/>
    </row>
    <row r="42" spans="2:83" x14ac:dyDescent="0.25">
      <c r="B42" s="53"/>
      <c r="C42" s="51"/>
      <c r="D42" s="1" t="s">
        <v>3</v>
      </c>
      <c r="E42" s="1" t="s">
        <v>91</v>
      </c>
      <c r="F42" s="5">
        <v>595</v>
      </c>
      <c r="G42" s="5">
        <v>11</v>
      </c>
      <c r="H42" s="5"/>
      <c r="I42" s="5">
        <v>1</v>
      </c>
      <c r="J42" s="5">
        <v>27</v>
      </c>
      <c r="K42" s="5">
        <v>15</v>
      </c>
      <c r="L42" s="5">
        <v>65</v>
      </c>
      <c r="M42" s="5"/>
      <c r="N42" s="5">
        <v>8</v>
      </c>
      <c r="O42" s="5"/>
      <c r="P42" s="5"/>
      <c r="Q42" s="5"/>
      <c r="R42" s="5">
        <v>5</v>
      </c>
      <c r="S42" s="5"/>
      <c r="T42" s="5">
        <v>1</v>
      </c>
      <c r="U42" s="5">
        <v>1</v>
      </c>
      <c r="V42" s="5">
        <v>3</v>
      </c>
      <c r="W42" s="5"/>
      <c r="X42" s="5"/>
      <c r="Y42" s="5">
        <v>4</v>
      </c>
      <c r="Z42" s="5"/>
      <c r="AA42" s="5"/>
      <c r="AB42" s="5"/>
      <c r="AC42" s="5"/>
      <c r="AD42" s="5">
        <v>1</v>
      </c>
      <c r="AE42" s="5"/>
      <c r="AF42" s="5"/>
      <c r="AG42" s="5"/>
      <c r="AH42" s="5"/>
      <c r="AI42" s="5"/>
      <c r="AJ42" s="5"/>
      <c r="AK42" s="5"/>
      <c r="AL42" s="5"/>
      <c r="AM42" s="5"/>
      <c r="AN42" s="5">
        <v>1</v>
      </c>
      <c r="AO42" s="5">
        <v>1</v>
      </c>
      <c r="AP42" s="5">
        <f t="shared" si="0"/>
        <v>14</v>
      </c>
      <c r="AQ42" s="5">
        <f t="shared" si="1"/>
        <v>144</v>
      </c>
      <c r="AR42" s="41"/>
      <c r="AS42" s="17"/>
      <c r="AT42" s="17"/>
      <c r="AU42" s="7"/>
      <c r="AV42" s="44"/>
      <c r="AW42" s="51"/>
      <c r="AX42" s="15" t="s">
        <v>3</v>
      </c>
      <c r="AY42" s="1"/>
      <c r="AZ42" s="1"/>
      <c r="BA42" s="1"/>
      <c r="BB42" s="1"/>
      <c r="BC42" s="1"/>
      <c r="BD42" s="1"/>
      <c r="BE42" s="1">
        <v>9</v>
      </c>
      <c r="BF42" s="1"/>
      <c r="BG42" s="1"/>
      <c r="BH42" s="1">
        <v>219</v>
      </c>
      <c r="BI42" s="1"/>
      <c r="BJ42" s="1"/>
      <c r="BK42" s="1">
        <v>8</v>
      </c>
      <c r="BL42" s="1"/>
      <c r="BM42" s="1"/>
      <c r="BN42" s="1">
        <v>5</v>
      </c>
      <c r="BO42" s="1">
        <v>17</v>
      </c>
      <c r="BP42" s="1">
        <v>2</v>
      </c>
      <c r="BQ42" s="1"/>
      <c r="BR42" s="1"/>
      <c r="BS42" s="1">
        <v>5</v>
      </c>
      <c r="BT42" s="1"/>
      <c r="BU42" s="1"/>
      <c r="BV42" s="1"/>
      <c r="BW42" s="1"/>
      <c r="BX42" s="1">
        <f>SUM(AY42:BW42)</f>
        <v>265</v>
      </c>
      <c r="BY42" s="19">
        <f>(AQ42+BX42)</f>
        <v>409</v>
      </c>
      <c r="BZ42" s="26"/>
      <c r="CA42" s="24">
        <f t="shared" si="2"/>
        <v>64.792176039119809</v>
      </c>
      <c r="CB42" s="1">
        <f t="shared" si="3"/>
        <v>35.207823960880191</v>
      </c>
      <c r="CC42" s="40"/>
      <c r="CD42" s="57"/>
      <c r="CE42" s="13"/>
    </row>
    <row r="43" spans="2:83" x14ac:dyDescent="0.25">
      <c r="B43" s="36" t="s">
        <v>106</v>
      </c>
      <c r="C43" s="8" t="s">
        <v>103</v>
      </c>
      <c r="D43" s="1" t="s">
        <v>0</v>
      </c>
      <c r="E43" s="1" t="s">
        <v>91</v>
      </c>
      <c r="F43" s="5">
        <v>995</v>
      </c>
      <c r="G43" s="5">
        <v>14</v>
      </c>
      <c r="H43" s="5"/>
      <c r="I43" s="5">
        <v>1</v>
      </c>
      <c r="J43" s="5">
        <v>18</v>
      </c>
      <c r="K43" s="5">
        <v>16</v>
      </c>
      <c r="L43" s="5">
        <v>23</v>
      </c>
      <c r="M43" s="5">
        <v>4</v>
      </c>
      <c r="N43" s="5"/>
      <c r="O43" s="5"/>
      <c r="P43" s="5"/>
      <c r="Q43" s="5"/>
      <c r="R43" s="5"/>
      <c r="S43" s="5"/>
      <c r="T43" s="5"/>
      <c r="U43" s="5">
        <v>1</v>
      </c>
      <c r="V43" s="5">
        <v>3</v>
      </c>
      <c r="W43" s="5"/>
      <c r="X43" s="5"/>
      <c r="Y43" s="5"/>
      <c r="Z43" s="5">
        <v>3</v>
      </c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>
        <f t="shared" si="0"/>
        <v>9</v>
      </c>
      <c r="AQ43" s="5">
        <f t="shared" si="1"/>
        <v>83</v>
      </c>
      <c r="AR43" s="5">
        <v>83</v>
      </c>
      <c r="AS43" s="17"/>
      <c r="AT43" s="17"/>
      <c r="AU43" s="7"/>
      <c r="AV43" s="1" t="s">
        <v>106</v>
      </c>
      <c r="AW43" s="8" t="s">
        <v>103</v>
      </c>
      <c r="AX43" s="15" t="s">
        <v>0</v>
      </c>
      <c r="AY43" s="1"/>
      <c r="AZ43" s="1"/>
      <c r="BA43" s="1"/>
      <c r="BB43" s="1"/>
      <c r="BC43" s="1"/>
      <c r="BD43" s="1"/>
      <c r="BE43" s="1">
        <v>4</v>
      </c>
      <c r="BF43" s="1"/>
      <c r="BG43" s="1"/>
      <c r="BH43" s="1">
        <v>193</v>
      </c>
      <c r="BI43" s="1"/>
      <c r="BJ43" s="1"/>
      <c r="BK43" s="1">
        <v>4</v>
      </c>
      <c r="BL43" s="1"/>
      <c r="BM43" s="1"/>
      <c r="BN43" s="1"/>
      <c r="BO43" s="1">
        <v>22</v>
      </c>
      <c r="BP43" s="1">
        <v>3</v>
      </c>
      <c r="BQ43" s="1">
        <v>1</v>
      </c>
      <c r="BR43" s="1"/>
      <c r="BS43" s="1"/>
      <c r="BT43" s="1"/>
      <c r="BU43" s="1"/>
      <c r="BV43" s="1"/>
      <c r="BW43" s="1"/>
      <c r="BX43" s="1">
        <f>SUM(AY43:BW43)</f>
        <v>227</v>
      </c>
      <c r="BY43" s="19">
        <f>(AQ43+BX43)</f>
        <v>310</v>
      </c>
      <c r="BZ43" s="26"/>
      <c r="CA43" s="24">
        <f t="shared" si="2"/>
        <v>73.225806451612911</v>
      </c>
      <c r="CB43" s="1">
        <f t="shared" si="3"/>
        <v>26.774193548387089</v>
      </c>
      <c r="CC43" s="1">
        <v>227</v>
      </c>
      <c r="CD43" s="8">
        <v>310</v>
      </c>
      <c r="CE43" s="13"/>
    </row>
    <row r="44" spans="2:83" x14ac:dyDescent="0.25">
      <c r="C44" s="11"/>
      <c r="D44" s="1"/>
      <c r="E44" s="1"/>
      <c r="F44" s="5"/>
      <c r="G44" s="5">
        <f>SUM(G4:G43)</f>
        <v>1540</v>
      </c>
      <c r="H44" s="5">
        <f t="shared" ref="H44:AO44" si="4">SUM(H4:H43)</f>
        <v>61</v>
      </c>
      <c r="I44" s="5">
        <f t="shared" si="4"/>
        <v>364</v>
      </c>
      <c r="J44" s="5">
        <f t="shared" si="4"/>
        <v>576</v>
      </c>
      <c r="K44" s="5">
        <f t="shared" si="4"/>
        <v>1536</v>
      </c>
      <c r="L44" s="5">
        <f t="shared" si="4"/>
        <v>1275</v>
      </c>
      <c r="M44" s="5">
        <f t="shared" si="4"/>
        <v>28</v>
      </c>
      <c r="N44" s="5">
        <f t="shared" si="4"/>
        <v>53</v>
      </c>
      <c r="O44" s="5">
        <f t="shared" si="4"/>
        <v>39</v>
      </c>
      <c r="P44" s="5">
        <f t="shared" si="4"/>
        <v>13</v>
      </c>
      <c r="Q44" s="5">
        <f t="shared" si="4"/>
        <v>153</v>
      </c>
      <c r="R44" s="5">
        <f t="shared" si="4"/>
        <v>1003</v>
      </c>
      <c r="S44" s="5">
        <f t="shared" si="4"/>
        <v>375</v>
      </c>
      <c r="T44" s="5">
        <f t="shared" si="4"/>
        <v>12</v>
      </c>
      <c r="U44" s="5">
        <f t="shared" si="4"/>
        <v>56</v>
      </c>
      <c r="V44" s="5">
        <f t="shared" si="4"/>
        <v>23</v>
      </c>
      <c r="W44" s="5">
        <f t="shared" si="4"/>
        <v>40</v>
      </c>
      <c r="X44" s="5">
        <f t="shared" si="4"/>
        <v>1</v>
      </c>
      <c r="Y44" s="5">
        <f t="shared" si="4"/>
        <v>67</v>
      </c>
      <c r="Z44" s="5">
        <f t="shared" si="4"/>
        <v>3</v>
      </c>
      <c r="AA44" s="5">
        <f t="shared" si="4"/>
        <v>8</v>
      </c>
      <c r="AB44" s="5">
        <f t="shared" si="4"/>
        <v>7</v>
      </c>
      <c r="AC44" s="5">
        <f t="shared" si="4"/>
        <v>2</v>
      </c>
      <c r="AD44" s="5">
        <f t="shared" si="4"/>
        <v>4</v>
      </c>
      <c r="AE44" s="5">
        <f t="shared" si="4"/>
        <v>1</v>
      </c>
      <c r="AF44" s="5">
        <f t="shared" si="4"/>
        <v>1</v>
      </c>
      <c r="AG44" s="5">
        <f t="shared" si="4"/>
        <v>2</v>
      </c>
      <c r="AH44" s="5">
        <f t="shared" si="4"/>
        <v>1</v>
      </c>
      <c r="AI44" s="5">
        <f t="shared" si="4"/>
        <v>10</v>
      </c>
      <c r="AJ44" s="5">
        <f t="shared" si="4"/>
        <v>9</v>
      </c>
      <c r="AK44" s="5">
        <f t="shared" si="4"/>
        <v>3</v>
      </c>
      <c r="AL44" s="5">
        <f t="shared" si="4"/>
        <v>15</v>
      </c>
      <c r="AM44" s="5">
        <f t="shared" si="4"/>
        <v>3</v>
      </c>
      <c r="AN44" s="5">
        <f t="shared" si="4"/>
        <v>9</v>
      </c>
      <c r="AO44" s="5">
        <f t="shared" si="4"/>
        <v>74</v>
      </c>
      <c r="AP44" s="5">
        <f t="shared" ref="AP44" si="5">SUM(AP4:AP43)</f>
        <v>494</v>
      </c>
      <c r="AQ44" s="5">
        <f t="shared" si="1"/>
        <v>7367</v>
      </c>
      <c r="AR44" s="5"/>
      <c r="AS44" s="7"/>
      <c r="AT44" s="7"/>
      <c r="AU44" s="7"/>
      <c r="AX44" s="1"/>
      <c r="AY44" s="1">
        <f>SUM(AY4:AY43)</f>
        <v>2</v>
      </c>
      <c r="AZ44" s="1">
        <f t="shared" ref="AZ44:BW44" si="6">SUM(AZ4:AZ43)</f>
        <v>2</v>
      </c>
      <c r="BA44" s="1">
        <f t="shared" si="6"/>
        <v>22</v>
      </c>
      <c r="BB44" s="1">
        <f t="shared" si="6"/>
        <v>1</v>
      </c>
      <c r="BC44" s="1">
        <f t="shared" si="6"/>
        <v>4</v>
      </c>
      <c r="BD44" s="1">
        <f t="shared" si="6"/>
        <v>12</v>
      </c>
      <c r="BE44" s="1">
        <f t="shared" si="6"/>
        <v>402</v>
      </c>
      <c r="BF44" s="1">
        <f t="shared" si="6"/>
        <v>5</v>
      </c>
      <c r="BG44" s="1">
        <f>SUM(BG4:BG43)</f>
        <v>19</v>
      </c>
      <c r="BH44" s="1">
        <f t="shared" si="6"/>
        <v>4999</v>
      </c>
      <c r="BI44" s="1">
        <f t="shared" si="6"/>
        <v>65</v>
      </c>
      <c r="BJ44" s="1">
        <f t="shared" si="6"/>
        <v>1</v>
      </c>
      <c r="BK44" s="1">
        <f t="shared" si="6"/>
        <v>582</v>
      </c>
      <c r="BL44" s="1">
        <f t="shared" si="6"/>
        <v>6</v>
      </c>
      <c r="BM44" s="1">
        <f t="shared" si="6"/>
        <v>4</v>
      </c>
      <c r="BN44" s="1">
        <f t="shared" si="6"/>
        <v>884</v>
      </c>
      <c r="BO44" s="1">
        <f t="shared" si="6"/>
        <v>791</v>
      </c>
      <c r="BP44" s="1">
        <f t="shared" si="6"/>
        <v>281</v>
      </c>
      <c r="BQ44" s="1">
        <f t="shared" si="6"/>
        <v>1</v>
      </c>
      <c r="BR44" s="1">
        <f t="shared" si="6"/>
        <v>3</v>
      </c>
      <c r="BS44" s="1">
        <f t="shared" si="6"/>
        <v>300</v>
      </c>
      <c r="BT44" s="1">
        <f t="shared" si="6"/>
        <v>75</v>
      </c>
      <c r="BU44" s="1">
        <f t="shared" si="6"/>
        <v>64</v>
      </c>
      <c r="BV44" s="1">
        <f t="shared" si="6"/>
        <v>13</v>
      </c>
      <c r="BW44" s="1">
        <f t="shared" si="6"/>
        <v>2</v>
      </c>
      <c r="BX44" s="1">
        <f>SUM(BX4:BX43)</f>
        <v>8540</v>
      </c>
      <c r="BY44" s="1">
        <f>(AQ44+BX44)</f>
        <v>15907</v>
      </c>
      <c r="BZ44" s="26"/>
      <c r="CA44" s="1">
        <f>(BX44/BY44)*100</f>
        <v>53.68705601307601</v>
      </c>
      <c r="CB44" s="1">
        <f>(100-CA44)</f>
        <v>46.31294398692399</v>
      </c>
      <c r="CC44" s="1"/>
      <c r="CD44" s="1"/>
      <c r="CE44" s="13"/>
    </row>
    <row r="48" spans="2:83" x14ac:dyDescent="0.25">
      <c r="C48" t="s">
        <v>121</v>
      </c>
    </row>
    <row r="49" spans="3:3" x14ac:dyDescent="0.25">
      <c r="C49" t="s">
        <v>122</v>
      </c>
    </row>
    <row r="50" spans="3:3" x14ac:dyDescent="0.25">
      <c r="C50" t="s">
        <v>123</v>
      </c>
    </row>
  </sheetData>
  <mergeCells count="34">
    <mergeCell ref="CC40:CC42"/>
    <mergeCell ref="CC11:CC23"/>
    <mergeCell ref="CD4:CD10"/>
    <mergeCell ref="CD40:CD42"/>
    <mergeCell ref="CC24:CC39"/>
    <mergeCell ref="CD24:CD39"/>
    <mergeCell ref="CC4:CC10"/>
    <mergeCell ref="CD11:CD23"/>
    <mergeCell ref="AR40:AR42"/>
    <mergeCell ref="AR24:AR39"/>
    <mergeCell ref="AV40:AV42"/>
    <mergeCell ref="AW40:AW42"/>
    <mergeCell ref="AV24:AV39"/>
    <mergeCell ref="AW24:AW39"/>
    <mergeCell ref="C40:C42"/>
    <mergeCell ref="B40:B42"/>
    <mergeCell ref="C24:C39"/>
    <mergeCell ref="B24:B39"/>
    <mergeCell ref="C4:C10"/>
    <mergeCell ref="B4:B10"/>
    <mergeCell ref="B11:B23"/>
    <mergeCell ref="C11:C23"/>
    <mergeCell ref="G1:AO1"/>
    <mergeCell ref="G2:S2"/>
    <mergeCell ref="T2:AO2"/>
    <mergeCell ref="AY2:BD2"/>
    <mergeCell ref="BG2:BW2"/>
    <mergeCell ref="AY1:BW1"/>
    <mergeCell ref="AW4:AW10"/>
    <mergeCell ref="AV4:AV10"/>
    <mergeCell ref="AR4:AR10"/>
    <mergeCell ref="AR11:AR23"/>
    <mergeCell ref="AV11:AV23"/>
    <mergeCell ref="AW11:AW23"/>
  </mergeCells>
  <conditionalFormatting sqref="D4:D43">
    <cfRule type="duplicateValues" dxfId="1" priority="2"/>
  </conditionalFormatting>
  <conditionalFormatting sqref="AX4:AX43">
    <cfRule type="duplicateValues" dxfId="0" priority="1"/>
  </conditionalFormatting>
  <hyperlinks>
    <hyperlink ref="L3" r:id="rId1" display="https://www.mikrotax.org/Nannotax3/index.php?taxon=Clausicoccus%20fenestratus&amp;module=ntax_cenozoic" xr:uid="{0E31074D-27E7-41A6-90E3-48332A998297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GENERAL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ELIZABETH ROXANA LASLUISA MOLINA</cp:lastModifiedBy>
  <dcterms:created xsi:type="dcterms:W3CDTF">2022-02-19T20:20:42Z</dcterms:created>
  <dcterms:modified xsi:type="dcterms:W3CDTF">2024-02-16T08:46:46Z</dcterms:modified>
</cp:coreProperties>
</file>